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SO 04 - Komunikace a zpev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04 - Komunikace a zpev...'!$C$84:$K$206</definedName>
    <definedName name="_xlnm.Print_Area" localSheetId="1">'SO 04 - Komunikace a zpev...'!$C$4:$J$39,'SO 04 - Komunikace a zpev...'!$C$45:$J$66,'SO 04 - Komunikace a zpev...'!$C$72:$K$206</definedName>
    <definedName name="_xlnm.Print_Titles" localSheetId="1">'SO 04 - Komunikace a zpev...'!$84:$84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04"/>
  <c r="BH204"/>
  <c r="BG204"/>
  <c r="BF204"/>
  <c r="T204"/>
  <c r="T203"/>
  <c r="R204"/>
  <c r="R203"/>
  <c r="P204"/>
  <c r="P203"/>
  <c r="BI202"/>
  <c r="BH202"/>
  <c r="BG202"/>
  <c r="BF202"/>
  <c r="T202"/>
  <c r="R202"/>
  <c r="P202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08"/>
  <c r="BH108"/>
  <c r="BG108"/>
  <c r="BF108"/>
  <c r="T108"/>
  <c r="R108"/>
  <c r="P108"/>
  <c r="BI105"/>
  <c r="BH105"/>
  <c r="BG105"/>
  <c r="BF105"/>
  <c r="T105"/>
  <c r="R105"/>
  <c r="P105"/>
  <c r="BI100"/>
  <c r="BH100"/>
  <c r="BG100"/>
  <c r="BF100"/>
  <c r="T100"/>
  <c r="R100"/>
  <c r="P100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52"/>
  <c r="E7"/>
  <c r="E48"/>
  <c i="1" r="L50"/>
  <c r="AM50"/>
  <c r="AM49"/>
  <c r="L49"/>
  <c r="AM47"/>
  <c r="L47"/>
  <c r="L45"/>
  <c r="L44"/>
  <c i="2" r="J151"/>
  <c r="J197"/>
  <c r="J201"/>
  <c r="J117"/>
  <c r="BK108"/>
  <c r="J167"/>
  <c r="BK189"/>
  <c r="BK164"/>
  <c r="BK94"/>
  <c r="J204"/>
  <c r="BK180"/>
  <c i="1" r="AS54"/>
  <c i="2" r="J131"/>
  <c r="BK156"/>
  <c r="BK183"/>
  <c r="BK145"/>
  <c r="J164"/>
  <c r="J148"/>
  <c r="J94"/>
  <c r="BK122"/>
  <c r="J119"/>
  <c r="J175"/>
  <c r="BK192"/>
  <c r="BK148"/>
  <c r="BK114"/>
  <c r="BK100"/>
  <c r="BK117"/>
  <c r="BK194"/>
  <c r="J189"/>
  <c r="J105"/>
  <c r="J125"/>
  <c r="J122"/>
  <c r="BK137"/>
  <c r="BK197"/>
  <c r="BK186"/>
  <c r="BK125"/>
  <c r="J142"/>
  <c r="BK88"/>
  <c r="BK119"/>
  <c r="BK91"/>
  <c r="J192"/>
  <c r="BK169"/>
  <c r="J100"/>
  <c r="BK153"/>
  <c r="BK151"/>
  <c r="J137"/>
  <c r="J180"/>
  <c r="J156"/>
  <c r="J169"/>
  <c r="BK204"/>
  <c r="J153"/>
  <c r="BK167"/>
  <c r="BK134"/>
  <c r="BK201"/>
  <c r="J88"/>
  <c r="BK139"/>
  <c r="BK131"/>
  <c r="BK177"/>
  <c r="J159"/>
  <c r="J134"/>
  <c r="BK142"/>
  <c r="J139"/>
  <c r="J145"/>
  <c r="J114"/>
  <c r="J91"/>
  <c r="J108"/>
  <c r="BK159"/>
  <c r="BK175"/>
  <c r="J186"/>
  <c r="J194"/>
  <c r="J183"/>
  <c r="BK202"/>
  <c r="BK105"/>
  <c r="J202"/>
  <c r="J177"/>
  <c l="1" r="P168"/>
  <c r="R168"/>
  <c r="BK168"/>
  <c r="J168"/>
  <c r="J62"/>
  <c r="R196"/>
  <c r="BK87"/>
  <c r="J87"/>
  <c r="J61"/>
  <c r="T179"/>
  <c r="P87"/>
  <c r="P86"/>
  <c r="P85"/>
  <c i="1" r="AU55"/>
  <c i="2" r="P179"/>
  <c r="T196"/>
  <c r="T168"/>
  <c r="P196"/>
  <c r="R87"/>
  <c r="R86"/>
  <c r="R85"/>
  <c r="BK179"/>
  <c r="J179"/>
  <c r="J63"/>
  <c r="BK196"/>
  <c r="J196"/>
  <c r="J64"/>
  <c r="T87"/>
  <c r="T86"/>
  <c r="T85"/>
  <c r="R179"/>
  <c r="BK203"/>
  <c r="J203"/>
  <c r="J65"/>
  <c r="J79"/>
  <c r="BE156"/>
  <c r="J55"/>
  <c r="BE134"/>
  <c r="BE88"/>
  <c r="BE131"/>
  <c r="BE169"/>
  <c r="F55"/>
  <c r="BE177"/>
  <c r="BE119"/>
  <c r="BE183"/>
  <c r="BE189"/>
  <c r="BE201"/>
  <c r="BE204"/>
  <c r="BE114"/>
  <c r="BE139"/>
  <c r="BE186"/>
  <c r="E75"/>
  <c r="BE100"/>
  <c r="BE151"/>
  <c r="BE108"/>
  <c r="BE142"/>
  <c r="BE167"/>
  <c r="BE192"/>
  <c r="BE194"/>
  <c r="BE94"/>
  <c r="BE122"/>
  <c r="BE148"/>
  <c r="BE153"/>
  <c r="BE159"/>
  <c r="BE197"/>
  <c r="BE202"/>
  <c r="BE125"/>
  <c r="BE137"/>
  <c r="BE117"/>
  <c r="BE145"/>
  <c r="BE164"/>
  <c r="BE175"/>
  <c r="BE105"/>
  <c r="BE180"/>
  <c r="BE91"/>
  <c r="F35"/>
  <c i="1" r="BB55"/>
  <c r="BB54"/>
  <c r="AX54"/>
  <c r="AU54"/>
  <c i="2" r="F34"/>
  <c i="1" r="BA55"/>
  <c r="BA54"/>
  <c r="W30"/>
  <c i="2" r="F36"/>
  <c i="1" r="BC55"/>
  <c r="BC54"/>
  <c r="AY54"/>
  <c i="2" r="F37"/>
  <c i="1" r="BD55"/>
  <c r="BD54"/>
  <c r="W33"/>
  <c i="2" r="J34"/>
  <c i="1" r="AW55"/>
  <c i="2" l="1" r="BK86"/>
  <c r="J86"/>
  <c r="J60"/>
  <c i="1" r="W31"/>
  <c i="2" r="J33"/>
  <c i="1" r="AV55"/>
  <c r="AT55"/>
  <c r="W32"/>
  <c r="AW54"/>
  <c r="AK30"/>
  <c i="2" r="F33"/>
  <c i="1" r="AZ55"/>
  <c r="AZ54"/>
  <c r="W29"/>
  <c i="2" l="1" r="BK85"/>
  <c r="J85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<sst xmlns="http://schemas.openxmlformats.org/spreadsheetml/2006/main">
  <si>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</si>
  <si>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</si>
  <si>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</si>
  <si>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</si>
  <si>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</si>
  <si>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{afc5cab1-5523-476f-992d-f22aeb5b770e}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</si>
  <si>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</si>
  <si>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</si>
  <si>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</si>
  <si>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</si>
  <si>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</si>
  <si>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</si>
  <si>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</si>
  <si>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</si>
  <si>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611921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</si>
  <si>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</si>
  <si>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</si>
  <si>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VDJ Koudelka I. p.č. 3596/4, 3596/2 k.ú. Holice v Čechách Holice</t>
  </si>
  <si>
    <t>KSO:</t>
  </si>
  <si>
    <t/>
  </si>
  <si>
    <t>CC-CZ:</t>
  </si>
  <si>
    <t>Místo:</t>
  </si>
  <si>
    <t>k.ú. Holice v Čechách p.č.3596/4 3596/2</t>
  </si>
  <si>
    <t>Datum:</t>
  </si>
  <si>
    <t>17. 8. 2022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</si>
  <si>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</si>
  <si>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</si>
  <si>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</si>
  <si>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</si>
  <si>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</si>
  <si>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</si>
  <si>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</si>
  <si>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</si>
  <si>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</si>
  <si>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15028909</t>
  </si>
  <si>
    <t>BKN spol.s r.o., Vladislavova 29 56601 Vysoké Mýto</t>
  </si>
  <si>
    <t>CZ15028909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</si>
  <si>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</si>
  <si>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</si>
  <si>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</si>
  <si>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</si>
  <si>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</si>
  <si>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</si>
  <si>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</si>
  <si>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</si>
  <si>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</si>
  <si>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</si>
  <si>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</si>
  <si>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</si>
  <si>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</si>
  <si>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</si>
  <si>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</si>
  <si>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</si>
  <si>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</si>
  <si>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</si>
  <si>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</si>
  <si>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</si>
  <si>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</si>
  <si>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</si>
  <si>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</si>
  <si>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</si>
  <si>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</si>
  <si>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</si>
  <si>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</si>
  <si>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</si>
  <si>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</si>
  <si>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</si>
  <si>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</si>
  <si>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</si>
  <si>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</si>
  <si>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</si>
  <si>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</si>
  <si>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</si>
  <si>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</si>
  <si>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</si>
  <si>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</si>
  <si>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</si>
  <si>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</si>
  <si>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</si>
  <si>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</si>
  <si>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</si>
  <si>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04</t>
  </si>
  <si>
    <t>Komunikace a zpevněné plochy</t>
  </si>
  <si>
    <t>STA</t>
  </si>
  <si>
    <t>1</t>
  </si>
  <si>
    <t>{377062da-b807-4609-8f52-47f4d16e885d}</t>
  </si>
  <si>
    <t>822 29 33</t>
  </si>
  <si>
    <t>2</t>
  </si>
  <si>
    <t>KRYCÍ LIST SOUPISU PRACÍ</t>
  </si>
  <si>
    <t>Objekt:</t>
  </si>
  <si>
    <t>SO 04 - Komunikace a zpevněné plochy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</si>
  <si>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</si>
  <si>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</si>
  <si>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</si>
  <si>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</si>
  <si>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</si>
  <si>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</si>
  <si>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</si>
  <si>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</si>
  <si>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</si>
  <si>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</si>
  <si>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</si>
  <si>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</si>
  <si>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</si>
  <si>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</si>
  <si>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</si>
  <si>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</si>
  <si>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</si>
  <si>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</si>
  <si>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</si>
  <si>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</si>
  <si>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</si>
  <si>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</si>
  <si>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</si>
  <si>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</si>
  <si>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</si>
  <si>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</si>
  <si>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</si>
  <si>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</si>
  <si>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121151113</t>
  </si>
  <si>
    <t>Sejmutí ornice strojně při souvislé ploše přes 100 do 500 m2, tl. vrstvy do 200 mm</t>
  </si>
  <si>
    <t>m2</t>
  </si>
  <si>
    <t>CS ÚRS 2022 02</t>
  </si>
  <si>
    <t>4</t>
  </si>
  <si>
    <t>-1274649116</t>
  </si>
  <si>
    <t>Online PSC</t>
  </si>
  <si>
    <t>https://podminky.urs.cz/item/CS_URS_2022_02/121151113</t>
  </si>
  <si>
    <t>VV</t>
  </si>
  <si>
    <t xml:space="preserve">109,80+(4,40+2,25)*0,08+(78,65-4,40-2,25)*0,75               "viz přílohy PD : D.4.2</t>
  </si>
  <si>
    <t>122251103</t>
  </si>
  <si>
    <t>Odkopávky a prokopávky nezapažené strojně v hornině třídy těžitelnosti I skupiny 3 přes 50 do 100 m3</t>
  </si>
  <si>
    <t>m3</t>
  </si>
  <si>
    <t>-1735490751</t>
  </si>
  <si>
    <t>https://podminky.urs.cz/item/CS_URS_2022_02/122251103</t>
  </si>
  <si>
    <t xml:space="preserve">(109,80+(4,40+2,25)*0,08+(78,65-4,40-2,25)*0,75)*0,68               "viz přílohy PD : D.4.2</t>
  </si>
  <si>
    <t>3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</si>
  <si>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</si>
  <si>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</si>
  <si>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-747757436</t>
  </si>
  <si>
    <t>https://podminky.urs.cz/item/CS_URS_2022_02/162351103</t>
  </si>
  <si>
    <t xml:space="preserve">18,117*2           "viz položka 174151101</t>
  </si>
  <si>
    <t xml:space="preserve">40,626*0,15           "viz položka 182313101</t>
  </si>
  <si>
    <t xml:space="preserve">48,240*0,15           "viz položka 182351023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</si>
  <si>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</si>
  <si>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</si>
  <si>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</si>
  <si>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918207741</t>
  </si>
  <si>
    <t>https://podminky.urs.cz/item/CS_URS_2022_02/162751117</t>
  </si>
  <si>
    <t>164,332*0,20-40,626*0,15-48,240*0,15</t>
  </si>
  <si>
    <t xml:space="preserve">111,746-18,117 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</si>
  <si>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</si>
  <si>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</si>
  <si>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</si>
  <si>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-1957140623</t>
  </si>
  <si>
    <t>https://podminky.urs.cz/item/CS_URS_2022_02/162751119</t>
  </si>
  <si>
    <t>113,166*3</t>
  </si>
  <si>
    <t>6</t>
  </si>
  <si>
    <t>167151101</t>
  </si>
  <si>
    <t>Nakládání, skládání a překládání neulehlého výkopku nebo sypaniny strojně nakládání, množství do 100 m3, z horniny třídy těžitelnosti I, skupiny 1 až 3</t>
  </si>
  <si>
    <t>-2001005156</t>
  </si>
  <si>
    <t>https://podminky.urs.cz/item/CS_URS_2022_02/167151101</t>
  </si>
  <si>
    <t xml:space="preserve">18,117           "viz položka 174151101</t>
  </si>
  <si>
    <t>7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</si>
  <si>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</si>
  <si>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</si>
  <si>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1632919617</t>
  </si>
  <si>
    <t>https://podminky.urs.cz/item/CS_URS_2022_02/171152111</t>
  </si>
  <si>
    <t xml:space="preserve">(109,80+(4,40+2,25)*0,08+(78,65-4,40-2,25)*0,65)*0,30               "viz přílohy PD : D.4.2</t>
  </si>
  <si>
    <t>8</t>
  </si>
  <si>
    <t>M</t>
  </si>
  <si>
    <t>58331201X01</t>
  </si>
  <si>
    <t>sypanina vhodná do aktivní zóny</t>
  </si>
  <si>
    <t>t</t>
  </si>
  <si>
    <t>-1495173446</t>
  </si>
  <si>
    <t>47,140*1,800</t>
  </si>
  <si>
    <t>9</t>
  </si>
  <si>
    <t>171201231</t>
  </si>
  <si>
    <t>Poplatek za uložení stavebního odpadu na recyklační skládce (skládkovné) zeminy a kamení zatříděného do Katalogu odpadů pod kódem 17 05 04</t>
  </si>
  <si>
    <t>1404905837</t>
  </si>
  <si>
    <t>https://podminky.urs.cz/item/CS_URS_2022_02/171201231</t>
  </si>
  <si>
    <t>113,166*1,900</t>
  </si>
  <si>
    <t>10</t>
  </si>
  <si>
    <t>171251201</t>
  </si>
  <si>
    <t>Uložení sypaniny na skládky nebo meziskládky bez hutnění s upravením uložené sypaniny do předepsaného tvaru</t>
  </si>
  <si>
    <t>127908739</t>
  </si>
  <si>
    <t>https://podminky.urs.cz/item/CS_URS_2022_02/171251201</t>
  </si>
  <si>
    <t>164,332*0,20+111,746</t>
  </si>
  <si>
    <t>11</t>
  </si>
  <si>
    <t>174151101</t>
  </si>
  <si>
    <t>Zásyp sypaninou z jakékoliv horniny strojně s uložením výkopku ve vrstvách se zhutněním jam, šachet, rýh nebo kolem objektů v těchto vykopávkách</t>
  </si>
  <si>
    <t>-457055322</t>
  </si>
  <si>
    <t>https://podminky.urs.cz/item/CS_URS_2022_02/174151101</t>
  </si>
  <si>
    <t xml:space="preserve">127,764           "viz položka 122251103</t>
  </si>
  <si>
    <t>-(109,80+(4,40+2,25)*0,08+(78,65-4,40-2,25)*0,18)*0,25-136,252*0,11-139,132*0,12</t>
  </si>
  <si>
    <t xml:space="preserve">-47,140             "viz položka 171152111</t>
  </si>
  <si>
    <t>12</t>
  </si>
  <si>
    <t>180405114</t>
  </si>
  <si>
    <t>Založení trávníků ve vegetačních dlaždicích nebo prefabrikátech výsevem směsi substrátu a semene v rovině nebo na svahu do 1:5</t>
  </si>
  <si>
    <t>-1166736809</t>
  </si>
  <si>
    <t>https://podminky.urs.cz/item/CS_URS_2022_02/180405114</t>
  </si>
  <si>
    <t xml:space="preserve">109,80*0,37                "viz přílohy PD : D.4.1</t>
  </si>
  <si>
    <t>13</t>
  </si>
  <si>
    <t>181451131</t>
  </si>
  <si>
    <t>Založení trávníku na půdě předem připravené plochy přes 1000 m2 výsevem včetně utažení parkového v rovině nebo na svahu do 1:5</t>
  </si>
  <si>
    <t>1317849324</t>
  </si>
  <si>
    <t>https://podminky.urs.cz/item/CS_URS_2022_02/181451131</t>
  </si>
  <si>
    <t xml:space="preserve">(78,65-4,40-2,25)*1,10               "viz přílohy PD : D.4.2</t>
  </si>
  <si>
    <t>14</t>
  </si>
  <si>
    <t>00572410</t>
  </si>
  <si>
    <t>osivo směs travní parková</t>
  </si>
  <si>
    <t>kg</t>
  </si>
  <si>
    <t>2012299191</t>
  </si>
  <si>
    <t>(40,626+79,200)*0,035*1,03</t>
  </si>
  <si>
    <t>181951111</t>
  </si>
  <si>
    <t>Úprava pláně vyrovnáním výškových rozdílů strojně v hornině třídy těžitelnosti I, skupiny 1 až 3 bez zhutnění</t>
  </si>
  <si>
    <t>673793554</t>
  </si>
  <si>
    <t>https://podminky.urs.cz/item/CS_URS_2022_02/181951111</t>
  </si>
  <si>
    <t xml:space="preserve">48,240           "viz položka 182351023</t>
  </si>
  <si>
    <t>16</t>
  </si>
  <si>
    <t>181951112</t>
  </si>
  <si>
    <t>Úprava pláně vyrovnáním výškových rozdílů strojně v hornině třídy těžitelnosti I, skupiny 1 až 3 se zhutněním</t>
  </si>
  <si>
    <t>-321608096</t>
  </si>
  <si>
    <t>https://podminky.urs.cz/item/CS_URS_2022_02/181951112</t>
  </si>
  <si>
    <t xml:space="preserve">(109,80+(4,40+2,25)*0,08+(78,65-4,40-2,25)*0,75)*2               "viz přílohy PD : D.4.2</t>
  </si>
  <si>
    <t>17</t>
  </si>
  <si>
    <t>182313101</t>
  </si>
  <si>
    <t>Vyplnění otvorů ornicí v mřížovinových nebo vylehčených tvárnicích nebo panelech pro jakýkoliv tvar a velikost otvorů</t>
  </si>
  <si>
    <t>1938265143</t>
  </si>
  <si>
    <t>https://podminky.urs.cz/item/CS_URS_2022_02/182313101</t>
  </si>
  <si>
    <t>18</t>
  </si>
  <si>
    <t>182351023</t>
  </si>
  <si>
    <t>Rozprostření a urovnání ornice ve svahu sklonu přes 1:5 strojně při souvislé ploše do 100 m2, tl. vrstvy do 200 mm</t>
  </si>
  <si>
    <t>-729307076</t>
  </si>
  <si>
    <t>https://podminky.urs.cz/item/CS_URS_2022_02/182351023</t>
  </si>
  <si>
    <t xml:space="preserve">(78,65-4,40-2,25)*(0,75-0,08)               "viz přílohy PD : D.4.2</t>
  </si>
  <si>
    <t>19</t>
  </si>
  <si>
    <t>10371500</t>
  </si>
  <si>
    <t>substrát pro trávníky VL</t>
  </si>
  <si>
    <t>-1885107274</t>
  </si>
  <si>
    <t>(40,626+48,240)*0,05</t>
  </si>
  <si>
    <t>20</t>
  </si>
  <si>
    <t>183403153</t>
  </si>
  <si>
    <t>Obdělání půdy hrabáním v rovině nebo na svahu do 1:5</t>
  </si>
  <si>
    <t>-394907368</t>
  </si>
  <si>
    <t>https://podminky.urs.cz/item/CS_URS_2022_02/183403153</t>
  </si>
  <si>
    <t xml:space="preserve">79,20*2           "viz položka 181451131</t>
  </si>
  <si>
    <t>183403161</t>
  </si>
  <si>
    <t>Obdělání půdy válením v rovině nebo na svahu do 1:5</t>
  </si>
  <si>
    <t>-1102138358</t>
  </si>
  <si>
    <t>https://podminky.urs.cz/item/CS_URS_2022_02/183403161</t>
  </si>
  <si>
    <t xml:space="preserve">79,20           "viz položka 181451131</t>
  </si>
  <si>
    <t>22</t>
  </si>
  <si>
    <t>184813511</t>
  </si>
  <si>
    <t>Chemické odplevelení půdy před založením kultury, trávníku nebo zpevněných ploch ručně o jakékoli výměře postřikem na široko v rovině nebo na svahu do 1:5</t>
  </si>
  <si>
    <t>735952992</t>
  </si>
  <si>
    <t>https://podminky.urs.cz/item/CS_URS_2022_02/184813511</t>
  </si>
  <si>
    <t xml:space="preserve">109,80*0,37                "viz položka 180405114</t>
  </si>
  <si>
    <t>23</t>
  </si>
  <si>
    <t>184813521</t>
  </si>
  <si>
    <t>Chemické odplevelení po založení kultury ručně postřikem na široko v rovině nebo na svahu do 1:5</t>
  </si>
  <si>
    <t>-796317691</t>
  </si>
  <si>
    <t>https://podminky.urs.cz/item/CS_URS_2022_02/184813521</t>
  </si>
  <si>
    <t xml:space="preserve">119,826           "viz položka 184813511</t>
  </si>
  <si>
    <t>24</t>
  </si>
  <si>
    <t>25234001</t>
  </si>
  <si>
    <t>herbicid totální systémový neselektivní</t>
  </si>
  <si>
    <t>litr</t>
  </si>
  <si>
    <t>1233988678</t>
  </si>
  <si>
    <t>Zakládání</t>
  </si>
  <si>
    <t>25</t>
  </si>
  <si>
    <t>213141112</t>
  </si>
  <si>
    <t>Zřízení vrstvy z geotextilie filtrační, separační, odvodňovací, ochranné, výztužné nebo protierozní v rovině nebo ve sklonu do 1:5, šířky přes 3 do 6 m</t>
  </si>
  <si>
    <t>-86831801</t>
  </si>
  <si>
    <t>https://podminky.urs.cz/item/CS_URS_2022_02/213141112</t>
  </si>
  <si>
    <t>109,80</t>
  </si>
  <si>
    <t>109,80+(4,40+2,25)*0,08+(78,65-4,40-2,25)*(0,65+0,30)</t>
  </si>
  <si>
    <t>viz přílohy PD : D.4.2</t>
  </si>
  <si>
    <t>26</t>
  </si>
  <si>
    <t>69342001X01</t>
  </si>
  <si>
    <t>hydrofobní sorpční koberec netkaná geotextilie NTRF s přesahem s plošnou hmotností 400 g/m2</t>
  </si>
  <si>
    <t>CS ÚRS 2019 02</t>
  </si>
  <si>
    <t>957870651</t>
  </si>
  <si>
    <t>109,800*1,20</t>
  </si>
  <si>
    <t>27</t>
  </si>
  <si>
    <t>69311060</t>
  </si>
  <si>
    <t>geotextilie netkaná separační, ochranná, filtrační, drenážní PP 200g/m2</t>
  </si>
  <si>
    <t>1513893450</t>
  </si>
  <si>
    <t>178,732*1,15</t>
  </si>
  <si>
    <t>Komunikace pozemní</t>
  </si>
  <si>
    <t>28</t>
  </si>
  <si>
    <t>564731112</t>
  </si>
  <si>
    <t>Podklad nebo kryt z kameniva hrubého drceného vel. 32-63 mm s rozprostřením a zhutněním plochy přes 100 m2, po zhutnění tl. 110 mm</t>
  </si>
  <si>
    <t>-1616387287</t>
  </si>
  <si>
    <t>https://podminky.urs.cz/item/CS_URS_2022_02/564731112</t>
  </si>
  <si>
    <t xml:space="preserve">109,80+(4,40+2,25)*0,08+(78,65-4,40-2,25)*0,36               "viz přílohy PD : D.4.3</t>
  </si>
  <si>
    <t>29</t>
  </si>
  <si>
    <t>564741111</t>
  </si>
  <si>
    <t>Podklad nebo kryt z kameniva hrubého drceného vel. 32-63 mm s rozprostřením a zhutněním plochy přes 100 m2, po zhutnění tl. 120 mm</t>
  </si>
  <si>
    <t>512156400</t>
  </si>
  <si>
    <t>https://podminky.urs.cz/item/CS_URS_2022_02/564741111</t>
  </si>
  <si>
    <t xml:space="preserve">109,80+(4,40+2,25)*0,08+(78,65-4,40-2,25)*0,40        "viz přílohy PD : D.4.3</t>
  </si>
  <si>
    <t>30</t>
  </si>
  <si>
    <t>564760111</t>
  </si>
  <si>
    <t>Podklad nebo kryt z kameniva hrubého drceného vel. 16-32 mm s rozprostřením a zhutněním plochy přes 100 m2, po zhutnění tl. 200 mm</t>
  </si>
  <si>
    <t>1438246799</t>
  </si>
  <si>
    <t>https://podminky.urs.cz/item/CS_URS_2022_02/564760111</t>
  </si>
  <si>
    <t xml:space="preserve">109,80                "viz přílohy PD : D.4.3</t>
  </si>
  <si>
    <t>31</t>
  </si>
  <si>
    <t>596412312</t>
  </si>
  <si>
    <t>Kladení dlažby z betonových vegetačních dlaždic pozemních komunikací s ložem z kameniva těženého nebo drceného tl. do 50 mm, s vyplněním spár a vegetačních otvorů, s hutněním vibrováním tl. 100 mm, bez rozlišení skupiny, pro plochy do 300 m2</t>
  </si>
  <si>
    <t>-214218841</t>
  </si>
  <si>
    <t>https://podminky.urs.cz/item/CS_URS_2022_02/596412312</t>
  </si>
  <si>
    <t>32</t>
  </si>
  <si>
    <t>59245031</t>
  </si>
  <si>
    <t>dlažba plošná betonová vegetační 600x400x100mm</t>
  </si>
  <si>
    <t>-1206896245</t>
  </si>
  <si>
    <t>109,800*1,02</t>
  </si>
  <si>
    <t>33</t>
  </si>
  <si>
    <t>596412911X01</t>
  </si>
  <si>
    <t>Kladení dlažby z betonových vegetačních dlaždic pozemních komunikací Příplatek za úpravu lože přimícháním hlinitých částic v množství 25-30% hmot včetně dodání zeminy</t>
  </si>
  <si>
    <t>1644141110</t>
  </si>
  <si>
    <t>Ostatní konstrukce a práce, bourání</t>
  </si>
  <si>
    <t>34</t>
  </si>
  <si>
    <t>916131212</t>
  </si>
  <si>
    <t>Osazení silničního obrubníku betonového se zřízením lože, s vyplněním a zatřením spár cementovou maltou stojatého bez boční opěry, do lože z betonu prostého</t>
  </si>
  <si>
    <t>m</t>
  </si>
  <si>
    <t>269153598</t>
  </si>
  <si>
    <t>https://podminky.urs.cz/item/CS_URS_2022_02/916131212</t>
  </si>
  <si>
    <t>4,40+2,50+4,30+2,60+5,50+21,30+8,55+3,15+2,25+2,30+5,30+16,50</t>
  </si>
  <si>
    <t>viz příohy PD : D.4.2</t>
  </si>
  <si>
    <t>35</t>
  </si>
  <si>
    <t>59217012</t>
  </si>
  <si>
    <t>obrubník betonový přírodní 500x80x250mm</t>
  </si>
  <si>
    <t>373397032</t>
  </si>
  <si>
    <t>36</t>
  </si>
  <si>
    <t>59217016</t>
  </si>
  <si>
    <t>obrubník betonový přírodní 1000x80x250mm</t>
  </si>
  <si>
    <t>-1154728180</t>
  </si>
  <si>
    <t>998</t>
  </si>
  <si>
    <t>Přesun hmot</t>
  </si>
  <si>
    <t>37</t>
  </si>
  <si>
    <t>998223011</t>
  </si>
  <si>
    <t>Přesun hmot pro pozemní komunikace s krytem dlážděným dopravní vzdálenost do 200 m jakékoliv délky objektu</t>
  </si>
  <si>
    <t>-2133346967</t>
  </si>
  <si>
    <t>https://podminky.urs.cz/item/CS_URS_2022_02/998223011</t>
  </si>
  <si>
    <t>124,301-84,852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</si>
</sst>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1151113" TargetMode="External" /><Relationship Id="rId2" Type="http://schemas.openxmlformats.org/officeDocument/2006/relationships/hyperlink" Target="https://podminky.urs.cz/item/CS_URS_2022_02/122251103" TargetMode="External" /><Relationship Id="rId3" Type="http://schemas.openxmlformats.org/officeDocument/2006/relationships/hyperlink" Target="https://podminky.urs.cz/item/CS_URS_2022_02/162351103" TargetMode="External" /><Relationship Id="rId4" Type="http://schemas.openxmlformats.org/officeDocument/2006/relationships/hyperlink" Target="https://podminky.urs.cz/item/CS_URS_2022_02/162751117" TargetMode="External" /><Relationship Id="rId5" Type="http://schemas.openxmlformats.org/officeDocument/2006/relationships/hyperlink" Target="https://podminky.urs.cz/item/CS_URS_2022_02/162751119" TargetMode="External" /><Relationship Id="rId6" Type="http://schemas.openxmlformats.org/officeDocument/2006/relationships/hyperlink" Target="https://podminky.urs.cz/item/CS_URS_2022_02/167151101" TargetMode="External" /><Relationship Id="rId7" Type="http://schemas.openxmlformats.org/officeDocument/2006/relationships/hyperlink" Target="https://podminky.urs.cz/item/CS_URS_2022_02/171152111" TargetMode="External" /><Relationship Id="rId8" Type="http://schemas.openxmlformats.org/officeDocument/2006/relationships/hyperlink" Target="https://podminky.urs.cz/item/CS_URS_2022_02/171201231" TargetMode="External" /><Relationship Id="rId9" Type="http://schemas.openxmlformats.org/officeDocument/2006/relationships/hyperlink" Target="https://podminky.urs.cz/item/CS_URS_2022_02/171251201" TargetMode="External" /><Relationship Id="rId10" Type="http://schemas.openxmlformats.org/officeDocument/2006/relationships/hyperlink" Target="https://podminky.urs.cz/item/CS_URS_2022_02/174151101" TargetMode="External" /><Relationship Id="rId11" Type="http://schemas.openxmlformats.org/officeDocument/2006/relationships/hyperlink" Target="https://podminky.urs.cz/item/CS_URS_2022_02/180405114" TargetMode="External" /><Relationship Id="rId12" Type="http://schemas.openxmlformats.org/officeDocument/2006/relationships/hyperlink" Target="https://podminky.urs.cz/item/CS_URS_2022_02/181451131" TargetMode="External" /><Relationship Id="rId13" Type="http://schemas.openxmlformats.org/officeDocument/2006/relationships/hyperlink" Target="https://podminky.urs.cz/item/CS_URS_2022_02/181951111" TargetMode="External" /><Relationship Id="rId14" Type="http://schemas.openxmlformats.org/officeDocument/2006/relationships/hyperlink" Target="https://podminky.urs.cz/item/CS_URS_2022_02/181951112" TargetMode="External" /><Relationship Id="rId15" Type="http://schemas.openxmlformats.org/officeDocument/2006/relationships/hyperlink" Target="https://podminky.urs.cz/item/CS_URS_2022_02/182313101" TargetMode="External" /><Relationship Id="rId16" Type="http://schemas.openxmlformats.org/officeDocument/2006/relationships/hyperlink" Target="https://podminky.urs.cz/item/CS_URS_2022_02/182351023" TargetMode="External" /><Relationship Id="rId17" Type="http://schemas.openxmlformats.org/officeDocument/2006/relationships/hyperlink" Target="https://podminky.urs.cz/item/CS_URS_2022_02/183403153" TargetMode="External" /><Relationship Id="rId18" Type="http://schemas.openxmlformats.org/officeDocument/2006/relationships/hyperlink" Target="https://podminky.urs.cz/item/CS_URS_2022_02/183403161" TargetMode="External" /><Relationship Id="rId19" Type="http://schemas.openxmlformats.org/officeDocument/2006/relationships/hyperlink" Target="https://podminky.urs.cz/item/CS_URS_2022_02/184813511" TargetMode="External" /><Relationship Id="rId20" Type="http://schemas.openxmlformats.org/officeDocument/2006/relationships/hyperlink" Target="https://podminky.urs.cz/item/CS_URS_2022_02/184813521" TargetMode="External" /><Relationship Id="rId21" Type="http://schemas.openxmlformats.org/officeDocument/2006/relationships/hyperlink" Target="https://podminky.urs.cz/item/CS_URS_2022_02/213141112" TargetMode="External" /><Relationship Id="rId22" Type="http://schemas.openxmlformats.org/officeDocument/2006/relationships/hyperlink" Target="https://podminky.urs.cz/item/CS_URS_2022_02/564731112" TargetMode="External" /><Relationship Id="rId23" Type="http://schemas.openxmlformats.org/officeDocument/2006/relationships/hyperlink" Target="https://podminky.urs.cz/item/CS_URS_2022_02/564741111" TargetMode="External" /><Relationship Id="rId24" Type="http://schemas.openxmlformats.org/officeDocument/2006/relationships/hyperlink" Target="https://podminky.urs.cz/item/CS_URS_2022_02/564760111" TargetMode="External" /><Relationship Id="rId25" Type="http://schemas.openxmlformats.org/officeDocument/2006/relationships/hyperlink" Target="https://podminky.urs.cz/item/CS_URS_2022_02/596412312" TargetMode="External" /><Relationship Id="rId26" Type="http://schemas.openxmlformats.org/officeDocument/2006/relationships/hyperlink" Target="https://podminky.urs.cz/item/CS_URS_2022_02/916131212" TargetMode="External" /><Relationship Id="rId27" Type="http://schemas.openxmlformats.org/officeDocument/2006/relationships/hyperlink" Target="https://podminky.urs.cz/item/CS_URS_2022_02/998223011" TargetMode="External" /><Relationship Id="rId28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31"/>
      <c r="BS17" s="17" t="s">
        <v>37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45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46</v>
      </c>
      <c r="E29" s="47"/>
      <c r="F29" s="32" t="s">
        <v>47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48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50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53</v>
      </c>
      <c r="U35" s="54"/>
      <c r="V35" s="54"/>
      <c r="W35" s="54"/>
      <c r="X35" s="56" t="s">
        <v>54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55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611921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VDJ Koudelka I. p.č. 3596/4, 3596/2 k.ú. Holice v Čechách Holice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k.ú. Holice v Čechách p.č.3596/4 3596/2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17. 8. 2022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40.0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Vodovody a kanalizace Pardubice, a.s.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>BKN spol.s r.o., Vladislavova 29 56601 Vysoké Mýto</v>
      </c>
      <c r="AN49" s="64"/>
      <c r="AO49" s="64"/>
      <c r="AP49" s="64"/>
      <c r="AQ49" s="40"/>
      <c r="AR49" s="44"/>
      <c r="AS49" s="74" t="s">
        <v>56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38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57</v>
      </c>
      <c r="D52" s="87"/>
      <c r="E52" s="87"/>
      <c r="F52" s="87"/>
      <c r="G52" s="87"/>
      <c r="H52" s="88"/>
      <c r="I52" s="89" t="s">
        <v>58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59</v>
      </c>
      <c r="AH52" s="87"/>
      <c r="AI52" s="87"/>
      <c r="AJ52" s="87"/>
      <c r="AK52" s="87"/>
      <c r="AL52" s="87"/>
      <c r="AM52" s="87"/>
      <c r="AN52" s="89" t="s">
        <v>60</v>
      </c>
      <c r="AO52" s="87"/>
      <c r="AP52" s="87"/>
      <c r="AQ52" s="91" t="s">
        <v>61</v>
      </c>
      <c r="AR52" s="44"/>
      <c r="AS52" s="92" t="s">
        <v>62</v>
      </c>
      <c r="AT52" s="93" t="s">
        <v>63</v>
      </c>
      <c r="AU52" s="93" t="s">
        <v>64</v>
      </c>
      <c r="AV52" s="93" t="s">
        <v>65</v>
      </c>
      <c r="AW52" s="93" t="s">
        <v>66</v>
      </c>
      <c r="AX52" s="93" t="s">
        <v>67</v>
      </c>
      <c r="AY52" s="93" t="s">
        <v>68</v>
      </c>
      <c r="AZ52" s="93" t="s">
        <v>69</v>
      </c>
      <c r="BA52" s="93" t="s">
        <v>70</v>
      </c>
      <c r="BB52" s="93" t="s">
        <v>71</v>
      </c>
      <c r="BC52" s="93" t="s">
        <v>72</v>
      </c>
      <c r="BD52" s="94" t="s">
        <v>73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74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75</v>
      </c>
      <c r="BT54" s="109" t="s">
        <v>76</v>
      </c>
      <c r="BU54" s="110" t="s">
        <v>77</v>
      </c>
      <c r="BV54" s="109" t="s">
        <v>78</v>
      </c>
      <c r="BW54" s="109" t="s">
        <v>5</v>
      </c>
      <c r="BX54" s="109" t="s">
        <v>79</v>
      </c>
      <c r="CL54" s="109" t="s">
        <v>19</v>
      </c>
    </row>
    <row r="55" s="7" customFormat="1" ht="16.5" customHeight="1">
      <c r="A55" s="111" t="s">
        <v>80</v>
      </c>
      <c r="B55" s="112"/>
      <c r="C55" s="113"/>
      <c r="D55" s="114" t="s">
        <v>81</v>
      </c>
      <c r="E55" s="114"/>
      <c r="F55" s="114"/>
      <c r="G55" s="114"/>
      <c r="H55" s="114"/>
      <c r="I55" s="115"/>
      <c r="J55" s="114" t="s">
        <v>82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04 - Komunikace a zpev...'!J30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83</v>
      </c>
      <c r="AR55" s="118"/>
      <c r="AS55" s="119">
        <v>0</v>
      </c>
      <c r="AT55" s="120">
        <f>ROUND(SUM(AV55:AW55),2)</f>
        <v>0</v>
      </c>
      <c r="AU55" s="121">
        <f>'SO 04 - Komunikace a zpev...'!P85</f>
        <v>0</v>
      </c>
      <c r="AV55" s="120">
        <f>'SO 04 - Komunikace a zpev...'!J33</f>
        <v>0</v>
      </c>
      <c r="AW55" s="120">
        <f>'SO 04 - Komunikace a zpev...'!J34</f>
        <v>0</v>
      </c>
      <c r="AX55" s="120">
        <f>'SO 04 - Komunikace a zpev...'!J35</f>
        <v>0</v>
      </c>
      <c r="AY55" s="120">
        <f>'SO 04 - Komunikace a zpev...'!J36</f>
        <v>0</v>
      </c>
      <c r="AZ55" s="120">
        <f>'SO 04 - Komunikace a zpev...'!F33</f>
        <v>0</v>
      </c>
      <c r="BA55" s="120">
        <f>'SO 04 - Komunikace a zpev...'!F34</f>
        <v>0</v>
      </c>
      <c r="BB55" s="120">
        <f>'SO 04 - Komunikace a zpev...'!F35</f>
        <v>0</v>
      </c>
      <c r="BC55" s="120">
        <f>'SO 04 - Komunikace a zpev...'!F36</f>
        <v>0</v>
      </c>
      <c r="BD55" s="122">
        <f>'SO 04 - Komunikace a zpev...'!F37</f>
        <v>0</v>
      </c>
      <c r="BE55" s="7"/>
      <c r="BT55" s="123" t="s">
        <v>84</v>
      </c>
      <c r="BV55" s="123" t="s">
        <v>78</v>
      </c>
      <c r="BW55" s="123" t="s">
        <v>85</v>
      </c>
      <c r="BX55" s="123" t="s">
        <v>5</v>
      </c>
      <c r="CL55" s="123" t="s">
        <v>86</v>
      </c>
      <c r="CM55" s="123" t="s">
        <v>87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pZ6ZZlI1D/pipsn5qyYx2Ew49bCExM1w59PyeBxv3cU0LpwPvJsgjtmvT6yHQ6nyCQ5HBWKXdlm1EkWPnkLLVw==" hashValue="FygoU5tXAICouNDpqwNCffKET6Ii/wfuYIE7s4Ph7D6/KgYBoC0dpezplc7Rd7D3f5sh4DGHZ/4cCz69FSTCj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04 - Komunikace a zpe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0"/>
      <c r="AT3" s="17" t="s">
        <v>87</v>
      </c>
    </row>
    <row r="4" s="1" customFormat="1" ht="24.96" customHeight="1">
      <c r="B4" s="20"/>
      <c r="D4" s="126" t="s">
        <v>88</v>
      </c>
      <c r="L4" s="20"/>
      <c r="M4" s="127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28" t="s">
        <v>16</v>
      </c>
      <c r="L6" s="20"/>
    </row>
    <row r="7" s="1" customFormat="1" ht="16.5" customHeight="1">
      <c r="B7" s="20"/>
      <c r="E7" s="129" t="str">
        <f>'Rekapitulace stavby'!K6</f>
        <v>Oprava VDJ Koudelka I. p.č. 3596/4, 3596/2 k.ú. Holice v Čechách Holice</v>
      </c>
      <c r="F7" s="128"/>
      <c r="G7" s="128"/>
      <c r="H7" s="128"/>
      <c r="L7" s="20"/>
    </row>
    <row r="8" s="2" customFormat="1" ht="12" customHeight="1">
      <c r="A8" s="38"/>
      <c r="B8" s="44"/>
      <c r="C8" s="38"/>
      <c r="D8" s="128" t="s">
        <v>89</v>
      </c>
      <c r="E8" s="38"/>
      <c r="F8" s="38"/>
      <c r="G8" s="38"/>
      <c r="H8" s="38"/>
      <c r="I8" s="38"/>
      <c r="J8" s="38"/>
      <c r="K8" s="38"/>
      <c r="L8" s="130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1" t="s">
        <v>90</v>
      </c>
      <c r="F9" s="38"/>
      <c r="G9" s="38"/>
      <c r="H9" s="38"/>
      <c r="I9" s="38"/>
      <c r="J9" s="38"/>
      <c r="K9" s="38"/>
      <c r="L9" s="13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28" t="s">
        <v>18</v>
      </c>
      <c r="E11" s="38"/>
      <c r="F11" s="132" t="s">
        <v>86</v>
      </c>
      <c r="G11" s="38"/>
      <c r="H11" s="38"/>
      <c r="I11" s="128" t="s">
        <v>20</v>
      </c>
      <c r="J11" s="132" t="s">
        <v>19</v>
      </c>
      <c r="K11" s="38"/>
      <c r="L11" s="13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8" t="s">
        <v>21</v>
      </c>
      <c r="E12" s="38"/>
      <c r="F12" s="132" t="s">
        <v>22</v>
      </c>
      <c r="G12" s="38"/>
      <c r="H12" s="38"/>
      <c r="I12" s="128" t="s">
        <v>23</v>
      </c>
      <c r="J12" s="133" t="str">
        <f>'Rekapitulace stavby'!AN8</f>
        <v>17. 8. 2022</v>
      </c>
      <c r="K12" s="38"/>
      <c r="L12" s="13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28" t="s">
        <v>25</v>
      </c>
      <c r="E14" s="38"/>
      <c r="F14" s="38"/>
      <c r="G14" s="38"/>
      <c r="H14" s="38"/>
      <c r="I14" s="128" t="s">
        <v>26</v>
      </c>
      <c r="J14" s="132" t="s">
        <v>27</v>
      </c>
      <c r="K14" s="38"/>
      <c r="L14" s="13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2" t="s">
        <v>28</v>
      </c>
      <c r="F15" s="38"/>
      <c r="G15" s="38"/>
      <c r="H15" s="38"/>
      <c r="I15" s="128" t="s">
        <v>29</v>
      </c>
      <c r="J15" s="132" t="s">
        <v>30</v>
      </c>
      <c r="K15" s="38"/>
      <c r="L15" s="13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28" t="s">
        <v>31</v>
      </c>
      <c r="E17" s="38"/>
      <c r="F17" s="38"/>
      <c r="G17" s="38"/>
      <c r="H17" s="38"/>
      <c r="I17" s="128" t="s">
        <v>26</v>
      </c>
      <c r="J17" s="33" t="str">
        <f>'Rekapitulace stavby'!AN13</f>
        <v>Vyplň údaj</v>
      </c>
      <c r="K17" s="38"/>
      <c r="L17" s="13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2"/>
      <c r="G18" s="132"/>
      <c r="H18" s="132"/>
      <c r="I18" s="128" t="s">
        <v>29</v>
      </c>
      <c r="J18" s="33" t="str">
        <f>'Rekapitulace stavby'!AN14</f>
        <v>Vyplň údaj</v>
      </c>
      <c r="K18" s="38"/>
      <c r="L18" s="13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28" t="s">
        <v>33</v>
      </c>
      <c r="E20" s="38"/>
      <c r="F20" s="38"/>
      <c r="G20" s="38"/>
      <c r="H20" s="38"/>
      <c r="I20" s="128" t="s">
        <v>26</v>
      </c>
      <c r="J20" s="132" t="s">
        <v>34</v>
      </c>
      <c r="K20" s="38"/>
      <c r="L20" s="13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2" t="s">
        <v>35</v>
      </c>
      <c r="F21" s="38"/>
      <c r="G21" s="38"/>
      <c r="H21" s="38"/>
      <c r="I21" s="128" t="s">
        <v>29</v>
      </c>
      <c r="J21" s="132" t="s">
        <v>36</v>
      </c>
      <c r="K21" s="38"/>
      <c r="L21" s="13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28" t="s">
        <v>38</v>
      </c>
      <c r="E23" s="38"/>
      <c r="F23" s="38"/>
      <c r="G23" s="38"/>
      <c r="H23" s="38"/>
      <c r="I23" s="128" t="s">
        <v>26</v>
      </c>
      <c r="J23" s="132" t="str">
        <f>IF('Rekapitulace stavby'!AN19="","",'Rekapitulace stavby'!AN19)</f>
        <v/>
      </c>
      <c r="K23" s="38"/>
      <c r="L23" s="13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2" t="str">
        <f>IF('Rekapitulace stavby'!E20="","",'Rekapitulace stavby'!E20)</f>
        <v xml:space="preserve"> </v>
      </c>
      <c r="F24" s="38"/>
      <c r="G24" s="38"/>
      <c r="H24" s="38"/>
      <c r="I24" s="128" t="s">
        <v>29</v>
      </c>
      <c r="J24" s="132" t="str">
        <f>IF('Rekapitulace stavby'!AN20="","",'Rekapitulace stavby'!AN20)</f>
        <v/>
      </c>
      <c r="K24" s="38"/>
      <c r="L24" s="13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28" t="s">
        <v>40</v>
      </c>
      <c r="E26" s="38"/>
      <c r="F26" s="38"/>
      <c r="G26" s="38"/>
      <c r="H26" s="38"/>
      <c r="I26" s="38"/>
      <c r="J26" s="38"/>
      <c r="K26" s="38"/>
      <c r="L26" s="13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8"/>
      <c r="E29" s="138"/>
      <c r="F29" s="138"/>
      <c r="G29" s="138"/>
      <c r="H29" s="138"/>
      <c r="I29" s="138"/>
      <c r="J29" s="138"/>
      <c r="K29" s="138"/>
      <c r="L29" s="13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39" t="s">
        <v>42</v>
      </c>
      <c r="E30" s="38"/>
      <c r="F30" s="38"/>
      <c r="G30" s="38"/>
      <c r="H30" s="38"/>
      <c r="I30" s="38"/>
      <c r="J30" s="140">
        <f>ROUND(J85, 2)</f>
        <v>0</v>
      </c>
      <c r="K30" s="38"/>
      <c r="L30" s="13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38"/>
      <c r="E31" s="138"/>
      <c r="F31" s="138"/>
      <c r="G31" s="138"/>
      <c r="H31" s="138"/>
      <c r="I31" s="138"/>
      <c r="J31" s="138"/>
      <c r="K31" s="138"/>
      <c r="L31" s="13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1" t="s">
        <v>44</v>
      </c>
      <c r="G32" s="38"/>
      <c r="H32" s="38"/>
      <c r="I32" s="141" t="s">
        <v>43</v>
      </c>
      <c r="J32" s="141" t="s">
        <v>45</v>
      </c>
      <c r="K32" s="38"/>
      <c r="L32" s="13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2" t="s">
        <v>46</v>
      </c>
      <c r="E33" s="128" t="s">
        <v>47</v>
      </c>
      <c r="F33" s="143">
        <f>ROUND((SUM(BE85:BE206)),  2)</f>
        <v>0</v>
      </c>
      <c r="G33" s="38"/>
      <c r="H33" s="38"/>
      <c r="I33" s="144">
        <v>0.20999999999999999</v>
      </c>
      <c r="J33" s="143">
        <f>ROUND(((SUM(BE85:BE206))*I33),  2)</f>
        <v>0</v>
      </c>
      <c r="K33" s="38"/>
      <c r="L33" s="13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28" t="s">
        <v>48</v>
      </c>
      <c r="F34" s="143">
        <f>ROUND((SUM(BF85:BF206)),  2)</f>
        <v>0</v>
      </c>
      <c r="G34" s="38"/>
      <c r="H34" s="38"/>
      <c r="I34" s="144">
        <v>0.14999999999999999</v>
      </c>
      <c r="J34" s="143">
        <f>ROUND(((SUM(BF85:BF206))*I34),  2)</f>
        <v>0</v>
      </c>
      <c r="K34" s="38"/>
      <c r="L34" s="13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8" t="s">
        <v>49</v>
      </c>
      <c r="F35" s="143">
        <f>ROUND((SUM(BG85:BG206)),  2)</f>
        <v>0</v>
      </c>
      <c r="G35" s="38"/>
      <c r="H35" s="38"/>
      <c r="I35" s="144">
        <v>0.20999999999999999</v>
      </c>
      <c r="J35" s="143">
        <f>0</f>
        <v>0</v>
      </c>
      <c r="K35" s="38"/>
      <c r="L35" s="13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28" t="s">
        <v>50</v>
      </c>
      <c r="F36" s="143">
        <f>ROUND((SUM(BH85:BH206)),  2)</f>
        <v>0</v>
      </c>
      <c r="G36" s="38"/>
      <c r="H36" s="38"/>
      <c r="I36" s="144">
        <v>0.14999999999999999</v>
      </c>
      <c r="J36" s="143">
        <f>0</f>
        <v>0</v>
      </c>
      <c r="K36" s="38"/>
      <c r="L36" s="13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28" t="s">
        <v>51</v>
      </c>
      <c r="F37" s="143">
        <f>ROUND((SUM(BI85:BI206)),  2)</f>
        <v>0</v>
      </c>
      <c r="G37" s="38"/>
      <c r="H37" s="38"/>
      <c r="I37" s="144">
        <v>0</v>
      </c>
      <c r="J37" s="143">
        <f>0</f>
        <v>0</v>
      </c>
      <c r="K37" s="38"/>
      <c r="L37" s="13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5"/>
      <c r="D39" s="146" t="s">
        <v>52</v>
      </c>
      <c r="E39" s="147"/>
      <c r="F39" s="147"/>
      <c r="G39" s="148" t="s">
        <v>53</v>
      </c>
      <c r="H39" s="149" t="s">
        <v>54</v>
      </c>
      <c r="I39" s="147"/>
      <c r="J39" s="150">
        <f>SUM(J30:J37)</f>
        <v>0</v>
      </c>
      <c r="K39" s="151"/>
      <c r="L39" s="13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91</v>
      </c>
      <c r="D45" s="40"/>
      <c r="E45" s="40"/>
      <c r="F45" s="40"/>
      <c r="G45" s="40"/>
      <c r="H45" s="40"/>
      <c r="I45" s="40"/>
      <c r="J45" s="40"/>
      <c r="K45" s="40"/>
      <c r="L45" s="130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0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0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56" t="str">
        <f>E7</f>
        <v>Oprava VDJ Koudelka I. p.č. 3596/4, 3596/2 k.ú. Holice v Čechách Holice</v>
      </c>
      <c r="F48" s="32"/>
      <c r="G48" s="32"/>
      <c r="H48" s="32"/>
      <c r="I48" s="40"/>
      <c r="J48" s="40"/>
      <c r="K48" s="40"/>
      <c r="L48" s="130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89</v>
      </c>
      <c r="D49" s="40"/>
      <c r="E49" s="40"/>
      <c r="F49" s="40"/>
      <c r="G49" s="40"/>
      <c r="H49" s="40"/>
      <c r="I49" s="40"/>
      <c r="J49" s="40"/>
      <c r="K49" s="40"/>
      <c r="L49" s="130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04 - Komunikace a zpevněné plochy</v>
      </c>
      <c r="F50" s="40"/>
      <c r="G50" s="40"/>
      <c r="H50" s="40"/>
      <c r="I50" s="40"/>
      <c r="J50" s="40"/>
      <c r="K50" s="40"/>
      <c r="L50" s="130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0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Holice v Čechách p.č.3596/4 3596/2</v>
      </c>
      <c r="G52" s="40"/>
      <c r="H52" s="40"/>
      <c r="I52" s="32" t="s">
        <v>23</v>
      </c>
      <c r="J52" s="72" t="str">
        <f>IF(J12="","",J12)</f>
        <v>17. 8. 2022</v>
      </c>
      <c r="K52" s="40"/>
      <c r="L52" s="130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0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40.05" customHeight="1">
      <c r="A54" s="38"/>
      <c r="B54" s="39"/>
      <c r="C54" s="32" t="s">
        <v>25</v>
      </c>
      <c r="D54" s="40"/>
      <c r="E54" s="40"/>
      <c r="F54" s="27" t="str">
        <f>E15</f>
        <v>Vodovody a kanalizace Pardubice, a.s.</v>
      </c>
      <c r="G54" s="40"/>
      <c r="H54" s="40"/>
      <c r="I54" s="32" t="s">
        <v>33</v>
      </c>
      <c r="J54" s="36" t="str">
        <f>E21</f>
        <v>BKN spol.s r.o., Vladislavova 29 56601 Vysoké Mýto</v>
      </c>
      <c r="K54" s="40"/>
      <c r="L54" s="130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0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0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57" t="s">
        <v>92</v>
      </c>
      <c r="D57" s="158"/>
      <c r="E57" s="158"/>
      <c r="F57" s="158"/>
      <c r="G57" s="158"/>
      <c r="H57" s="158"/>
      <c r="I57" s="158"/>
      <c r="J57" s="159" t="s">
        <v>93</v>
      </c>
      <c r="K57" s="158"/>
      <c r="L57" s="130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0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0" t="s">
        <v>74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30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94</v>
      </c>
    </row>
    <row r="60" s="9" customFormat="1" ht="24.96" customHeight="1">
      <c r="A60" s="9"/>
      <c r="B60" s="161"/>
      <c r="C60" s="162"/>
      <c r="D60" s="163" t="s">
        <v>95</v>
      </c>
      <c r="E60" s="164"/>
      <c r="F60" s="164"/>
      <c r="G60" s="164"/>
      <c r="H60" s="164"/>
      <c r="I60" s="164"/>
      <c r="J60" s="165">
        <f>J86</f>
        <v>0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7"/>
      <c r="C61" s="168"/>
      <c r="D61" s="169" t="s">
        <v>96</v>
      </c>
      <c r="E61" s="170"/>
      <c r="F61" s="170"/>
      <c r="G61" s="170"/>
      <c r="H61" s="170"/>
      <c r="I61" s="170"/>
      <c r="J61" s="171">
        <f>J87</f>
        <v>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7"/>
      <c r="C62" s="168"/>
      <c r="D62" s="169" t="s">
        <v>97</v>
      </c>
      <c r="E62" s="170"/>
      <c r="F62" s="170"/>
      <c r="G62" s="170"/>
      <c r="H62" s="170"/>
      <c r="I62" s="170"/>
      <c r="J62" s="171">
        <f>J168</f>
        <v>0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7"/>
      <c r="C63" s="168"/>
      <c r="D63" s="169" t="s">
        <v>98</v>
      </c>
      <c r="E63" s="170"/>
      <c r="F63" s="170"/>
      <c r="G63" s="170"/>
      <c r="H63" s="170"/>
      <c r="I63" s="170"/>
      <c r="J63" s="171">
        <f>J179</f>
        <v>0</v>
      </c>
      <c r="K63" s="168"/>
      <c r="L63" s="17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7"/>
      <c r="C64" s="168"/>
      <c r="D64" s="169" t="s">
        <v>99</v>
      </c>
      <c r="E64" s="170"/>
      <c r="F64" s="170"/>
      <c r="G64" s="170"/>
      <c r="H64" s="170"/>
      <c r="I64" s="170"/>
      <c r="J64" s="171">
        <f>J196</f>
        <v>0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100</v>
      </c>
      <c r="E65" s="170"/>
      <c r="F65" s="170"/>
      <c r="G65" s="170"/>
      <c r="H65" s="170"/>
      <c r="I65" s="170"/>
      <c r="J65" s="171">
        <f>J203</f>
        <v>0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30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0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0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101</v>
      </c>
      <c r="D72" s="40"/>
      <c r="E72" s="40"/>
      <c r="F72" s="40"/>
      <c r="G72" s="40"/>
      <c r="H72" s="40"/>
      <c r="I72" s="40"/>
      <c r="J72" s="40"/>
      <c r="K72" s="40"/>
      <c r="L72" s="130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0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30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56" t="str">
        <f>E7</f>
        <v>Oprava VDJ Koudelka I. p.č. 3596/4, 3596/2 k.ú. Holice v Čechách Holice</v>
      </c>
      <c r="F75" s="32"/>
      <c r="G75" s="32"/>
      <c r="H75" s="32"/>
      <c r="I75" s="40"/>
      <c r="J75" s="40"/>
      <c r="K75" s="40"/>
      <c r="L75" s="130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89</v>
      </c>
      <c r="D76" s="40"/>
      <c r="E76" s="40"/>
      <c r="F76" s="40"/>
      <c r="G76" s="40"/>
      <c r="H76" s="40"/>
      <c r="I76" s="40"/>
      <c r="J76" s="40"/>
      <c r="K76" s="40"/>
      <c r="L76" s="13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SO 04 - Komunikace a zpevněné plochy</v>
      </c>
      <c r="F77" s="40"/>
      <c r="G77" s="40"/>
      <c r="H77" s="40"/>
      <c r="I77" s="40"/>
      <c r="J77" s="40"/>
      <c r="K77" s="40"/>
      <c r="L77" s="13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0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F12</f>
        <v>k.ú. Holice v Čechách p.č.3596/4 3596/2</v>
      </c>
      <c r="G79" s="40"/>
      <c r="H79" s="40"/>
      <c r="I79" s="32" t="s">
        <v>23</v>
      </c>
      <c r="J79" s="72" t="str">
        <f>IF(J12="","",J12)</f>
        <v>17. 8. 2022</v>
      </c>
      <c r="K79" s="40"/>
      <c r="L79" s="130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0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40.05" customHeight="1">
      <c r="A81" s="38"/>
      <c r="B81" s="39"/>
      <c r="C81" s="32" t="s">
        <v>25</v>
      </c>
      <c r="D81" s="40"/>
      <c r="E81" s="40"/>
      <c r="F81" s="27" t="str">
        <f>E15</f>
        <v>Vodovody a kanalizace Pardubice, a.s.</v>
      </c>
      <c r="G81" s="40"/>
      <c r="H81" s="40"/>
      <c r="I81" s="32" t="s">
        <v>33</v>
      </c>
      <c r="J81" s="36" t="str">
        <f>E21</f>
        <v>BKN spol.s r.o., Vladislavova 29 56601 Vysoké Mýto</v>
      </c>
      <c r="K81" s="40"/>
      <c r="L81" s="13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31</v>
      </c>
      <c r="D82" s="40"/>
      <c r="E82" s="40"/>
      <c r="F82" s="27" t="str">
        <f>IF(E18="","",E18)</f>
        <v>Vyplň údaj</v>
      </c>
      <c r="G82" s="40"/>
      <c r="H82" s="40"/>
      <c r="I82" s="32" t="s">
        <v>38</v>
      </c>
      <c r="J82" s="36" t="str">
        <f>E24</f>
        <v xml:space="preserve"> </v>
      </c>
      <c r="K82" s="40"/>
      <c r="L82" s="13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73"/>
      <c r="B84" s="174"/>
      <c r="C84" s="175" t="s">
        <v>102</v>
      </c>
      <c r="D84" s="176" t="s">
        <v>61</v>
      </c>
      <c r="E84" s="176" t="s">
        <v>57</v>
      </c>
      <c r="F84" s="176" t="s">
        <v>58</v>
      </c>
      <c r="G84" s="176" t="s">
        <v>103</v>
      </c>
      <c r="H84" s="176" t="s">
        <v>104</v>
      </c>
      <c r="I84" s="176" t="s">
        <v>105</v>
      </c>
      <c r="J84" s="176" t="s">
        <v>93</v>
      </c>
      <c r="K84" s="177" t="s">
        <v>106</v>
      </c>
      <c r="L84" s="178"/>
      <c r="M84" s="92" t="s">
        <v>19</v>
      </c>
      <c r="N84" s="93" t="s">
        <v>46</v>
      </c>
      <c r="O84" s="93" t="s">
        <v>107</v>
      </c>
      <c r="P84" s="93" t="s">
        <v>108</v>
      </c>
      <c r="Q84" s="93" t="s">
        <v>109</v>
      </c>
      <c r="R84" s="93" t="s">
        <v>110</v>
      </c>
      <c r="S84" s="93" t="s">
        <v>111</v>
      </c>
      <c r="T84" s="94" t="s">
        <v>112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8"/>
      <c r="B85" s="39"/>
      <c r="C85" s="99" t="s">
        <v>113</v>
      </c>
      <c r="D85" s="40"/>
      <c r="E85" s="40"/>
      <c r="F85" s="40"/>
      <c r="G85" s="40"/>
      <c r="H85" s="40"/>
      <c r="I85" s="40"/>
      <c r="J85" s="179">
        <f>BK85</f>
        <v>0</v>
      </c>
      <c r="K85" s="40"/>
      <c r="L85" s="44"/>
      <c r="M85" s="95"/>
      <c r="N85" s="180"/>
      <c r="O85" s="96"/>
      <c r="P85" s="181">
        <f>P86</f>
        <v>0</v>
      </c>
      <c r="Q85" s="96"/>
      <c r="R85" s="181">
        <f>R86</f>
        <v>125.08883998</v>
      </c>
      <c r="S85" s="96"/>
      <c r="T85" s="182">
        <f>T86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75</v>
      </c>
      <c r="AU85" s="17" t="s">
        <v>94</v>
      </c>
      <c r="BK85" s="183">
        <f>BK86</f>
        <v>0</v>
      </c>
    </row>
    <row r="86" s="12" customFormat="1" ht="25.92" customHeight="1">
      <c r="A86" s="12"/>
      <c r="B86" s="184"/>
      <c r="C86" s="185"/>
      <c r="D86" s="186" t="s">
        <v>75</v>
      </c>
      <c r="E86" s="187" t="s">
        <v>114</v>
      </c>
      <c r="F86" s="187" t="s">
        <v>115</v>
      </c>
      <c r="G86" s="185"/>
      <c r="H86" s="185"/>
      <c r="I86" s="188"/>
      <c r="J86" s="189">
        <f>BK86</f>
        <v>0</v>
      </c>
      <c r="K86" s="185"/>
      <c r="L86" s="190"/>
      <c r="M86" s="191"/>
      <c r="N86" s="192"/>
      <c r="O86" s="192"/>
      <c r="P86" s="193">
        <f>P87+P168+P179+P196+P203</f>
        <v>0</v>
      </c>
      <c r="Q86" s="192"/>
      <c r="R86" s="193">
        <f>R87+R168+R179+R196+R203</f>
        <v>125.08883998</v>
      </c>
      <c r="S86" s="192"/>
      <c r="T86" s="194">
        <f>T87+T168+T179+T196+T203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5" t="s">
        <v>84</v>
      </c>
      <c r="AT86" s="196" t="s">
        <v>75</v>
      </c>
      <c r="AU86" s="196" t="s">
        <v>76</v>
      </c>
      <c r="AY86" s="195" t="s">
        <v>116</v>
      </c>
      <c r="BK86" s="197">
        <f>BK87+BK168+BK179+BK196+BK203</f>
        <v>0</v>
      </c>
    </row>
    <row r="87" s="12" customFormat="1" ht="22.8" customHeight="1">
      <c r="A87" s="12"/>
      <c r="B87" s="184"/>
      <c r="C87" s="185"/>
      <c r="D87" s="186" t="s">
        <v>75</v>
      </c>
      <c r="E87" s="198" t="s">
        <v>84</v>
      </c>
      <c r="F87" s="198" t="s">
        <v>117</v>
      </c>
      <c r="G87" s="185"/>
      <c r="H87" s="185"/>
      <c r="I87" s="188"/>
      <c r="J87" s="199">
        <f>BK87</f>
        <v>0</v>
      </c>
      <c r="K87" s="185"/>
      <c r="L87" s="190"/>
      <c r="M87" s="191"/>
      <c r="N87" s="192"/>
      <c r="O87" s="192"/>
      <c r="P87" s="193">
        <f>SUM(P88:P167)</f>
        <v>0</v>
      </c>
      <c r="Q87" s="192"/>
      <c r="R87" s="193">
        <f>SUM(R88:R167)</f>
        <v>85.78955000000002</v>
      </c>
      <c r="S87" s="192"/>
      <c r="T87" s="194">
        <f>SUM(T88:T167)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5" t="s">
        <v>84</v>
      </c>
      <c r="AT87" s="196" t="s">
        <v>75</v>
      </c>
      <c r="AU87" s="196" t="s">
        <v>84</v>
      </c>
      <c r="AY87" s="195" t="s">
        <v>116</v>
      </c>
      <c r="BK87" s="197">
        <f>SUM(BK88:BK167)</f>
        <v>0</v>
      </c>
    </row>
    <row r="88" s="2" customFormat="1" ht="16.5" customHeight="1">
      <c r="A88" s="38"/>
      <c r="B88" s="39"/>
      <c r="C88" s="200" t="s">
        <v>84</v>
      </c>
      <c r="D88" s="200" t="s">
        <v>118</v>
      </c>
      <c r="E88" s="201" t="s">
        <v>119</v>
      </c>
      <c r="F88" s="202" t="s">
        <v>120</v>
      </c>
      <c r="G88" s="203" t="s">
        <v>121</v>
      </c>
      <c r="H88" s="204">
        <v>164.33199999999999</v>
      </c>
      <c r="I88" s="205"/>
      <c r="J88" s="206">
        <f>ROUND(I88*H88,2)</f>
        <v>0</v>
      </c>
      <c r="K88" s="202" t="s">
        <v>122</v>
      </c>
      <c r="L88" s="44"/>
      <c r="M88" s="207" t="s">
        <v>19</v>
      </c>
      <c r="N88" s="208" t="s">
        <v>47</v>
      </c>
      <c r="O88" s="84"/>
      <c r="P88" s="209">
        <f>O88*H88</f>
        <v>0</v>
      </c>
      <c r="Q88" s="209">
        <v>0</v>
      </c>
      <c r="R88" s="209">
        <f>Q88*H88</f>
        <v>0</v>
      </c>
      <c r="S88" s="209">
        <v>0</v>
      </c>
      <c r="T88" s="210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1" t="s">
        <v>123</v>
      </c>
      <c r="AT88" s="211" t="s">
        <v>118</v>
      </c>
      <c r="AU88" s="211" t="s">
        <v>87</v>
      </c>
      <c r="AY88" s="17" t="s">
        <v>116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17" t="s">
        <v>84</v>
      </c>
      <c r="BK88" s="212">
        <f>ROUND(I88*H88,2)</f>
        <v>0</v>
      </c>
      <c r="BL88" s="17" t="s">
        <v>123</v>
      </c>
      <c r="BM88" s="211" t="s">
        <v>124</v>
      </c>
    </row>
    <row r="89" s="2" customFormat="1">
      <c r="A89" s="38"/>
      <c r="B89" s="39"/>
      <c r="C89" s="40"/>
      <c r="D89" s="213" t="s">
        <v>125</v>
      </c>
      <c r="E89" s="40"/>
      <c r="F89" s="214" t="s">
        <v>126</v>
      </c>
      <c r="G89" s="40"/>
      <c r="H89" s="40"/>
      <c r="I89" s="215"/>
      <c r="J89" s="40"/>
      <c r="K89" s="40"/>
      <c r="L89" s="44"/>
      <c r="M89" s="216"/>
      <c r="N89" s="217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125</v>
      </c>
      <c r="AU89" s="17" t="s">
        <v>87</v>
      </c>
    </row>
    <row r="90" s="13" customFormat="1">
      <c r="A90" s="13"/>
      <c r="B90" s="218"/>
      <c r="C90" s="219"/>
      <c r="D90" s="220" t="s">
        <v>127</v>
      </c>
      <c r="E90" s="221" t="s">
        <v>19</v>
      </c>
      <c r="F90" s="222" t="s">
        <v>128</v>
      </c>
      <c r="G90" s="219"/>
      <c r="H90" s="223">
        <v>164.33199999999999</v>
      </c>
      <c r="I90" s="224"/>
      <c r="J90" s="219"/>
      <c r="K90" s="219"/>
      <c r="L90" s="225"/>
      <c r="M90" s="226"/>
      <c r="N90" s="227"/>
      <c r="O90" s="227"/>
      <c r="P90" s="227"/>
      <c r="Q90" s="227"/>
      <c r="R90" s="227"/>
      <c r="S90" s="227"/>
      <c r="T90" s="22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9" t="s">
        <v>127</v>
      </c>
      <c r="AU90" s="229" t="s">
        <v>87</v>
      </c>
      <c r="AV90" s="13" t="s">
        <v>87</v>
      </c>
      <c r="AW90" s="13" t="s">
        <v>37</v>
      </c>
      <c r="AX90" s="13" t="s">
        <v>84</v>
      </c>
      <c r="AY90" s="229" t="s">
        <v>116</v>
      </c>
    </row>
    <row r="91" s="2" customFormat="1" ht="21.75" customHeight="1">
      <c r="A91" s="38"/>
      <c r="B91" s="39"/>
      <c r="C91" s="200" t="s">
        <v>87</v>
      </c>
      <c r="D91" s="200" t="s">
        <v>118</v>
      </c>
      <c r="E91" s="201" t="s">
        <v>129</v>
      </c>
      <c r="F91" s="202" t="s">
        <v>130</v>
      </c>
      <c r="G91" s="203" t="s">
        <v>131</v>
      </c>
      <c r="H91" s="204">
        <v>111.746</v>
      </c>
      <c r="I91" s="205"/>
      <c r="J91" s="206">
        <f>ROUND(I91*H91,2)</f>
        <v>0</v>
      </c>
      <c r="K91" s="202" t="s">
        <v>122</v>
      </c>
      <c r="L91" s="44"/>
      <c r="M91" s="207" t="s">
        <v>19</v>
      </c>
      <c r="N91" s="208" t="s">
        <v>47</v>
      </c>
      <c r="O91" s="84"/>
      <c r="P91" s="209">
        <f>O91*H91</f>
        <v>0</v>
      </c>
      <c r="Q91" s="209">
        <v>0</v>
      </c>
      <c r="R91" s="209">
        <f>Q91*H91</f>
        <v>0</v>
      </c>
      <c r="S91" s="209">
        <v>0</v>
      </c>
      <c r="T91" s="210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1" t="s">
        <v>123</v>
      </c>
      <c r="AT91" s="211" t="s">
        <v>118</v>
      </c>
      <c r="AU91" s="211" t="s">
        <v>87</v>
      </c>
      <c r="AY91" s="17" t="s">
        <v>116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17" t="s">
        <v>84</v>
      </c>
      <c r="BK91" s="212">
        <f>ROUND(I91*H91,2)</f>
        <v>0</v>
      </c>
      <c r="BL91" s="17" t="s">
        <v>123</v>
      </c>
      <c r="BM91" s="211" t="s">
        <v>132</v>
      </c>
    </row>
    <row r="92" s="2" customFormat="1">
      <c r="A92" s="38"/>
      <c r="B92" s="39"/>
      <c r="C92" s="40"/>
      <c r="D92" s="213" t="s">
        <v>125</v>
      </c>
      <c r="E92" s="40"/>
      <c r="F92" s="214" t="s">
        <v>133</v>
      </c>
      <c r="G92" s="40"/>
      <c r="H92" s="40"/>
      <c r="I92" s="215"/>
      <c r="J92" s="40"/>
      <c r="K92" s="40"/>
      <c r="L92" s="44"/>
      <c r="M92" s="216"/>
      <c r="N92" s="217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125</v>
      </c>
      <c r="AU92" s="17" t="s">
        <v>87</v>
      </c>
    </row>
    <row r="93" s="13" customFormat="1">
      <c r="A93" s="13"/>
      <c r="B93" s="218"/>
      <c r="C93" s="219"/>
      <c r="D93" s="220" t="s">
        <v>127</v>
      </c>
      <c r="E93" s="221" t="s">
        <v>19</v>
      </c>
      <c r="F93" s="222" t="s">
        <v>134</v>
      </c>
      <c r="G93" s="219"/>
      <c r="H93" s="223">
        <v>111.746</v>
      </c>
      <c r="I93" s="224"/>
      <c r="J93" s="219"/>
      <c r="K93" s="219"/>
      <c r="L93" s="225"/>
      <c r="M93" s="226"/>
      <c r="N93" s="227"/>
      <c r="O93" s="227"/>
      <c r="P93" s="227"/>
      <c r="Q93" s="227"/>
      <c r="R93" s="227"/>
      <c r="S93" s="227"/>
      <c r="T93" s="22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9" t="s">
        <v>127</v>
      </c>
      <c r="AU93" s="229" t="s">
        <v>87</v>
      </c>
      <c r="AV93" s="13" t="s">
        <v>87</v>
      </c>
      <c r="AW93" s="13" t="s">
        <v>37</v>
      </c>
      <c r="AX93" s="13" t="s">
        <v>84</v>
      </c>
      <c r="AY93" s="229" t="s">
        <v>116</v>
      </c>
    </row>
    <row r="94" s="2" customFormat="1" ht="37.8" customHeight="1">
      <c r="A94" s="38"/>
      <c r="B94" s="39"/>
      <c r="C94" s="200" t="s">
        <v>135</v>
      </c>
      <c r="D94" s="200" t="s">
        <v>118</v>
      </c>
      <c r="E94" s="201" t="s">
        <v>136</v>
      </c>
      <c r="F94" s="202" t="s">
        <v>137</v>
      </c>
      <c r="G94" s="203" t="s">
        <v>131</v>
      </c>
      <c r="H94" s="204">
        <v>49.564</v>
      </c>
      <c r="I94" s="205"/>
      <c r="J94" s="206">
        <f>ROUND(I94*H94,2)</f>
        <v>0</v>
      </c>
      <c r="K94" s="202" t="s">
        <v>122</v>
      </c>
      <c r="L94" s="44"/>
      <c r="M94" s="207" t="s">
        <v>19</v>
      </c>
      <c r="N94" s="208" t="s">
        <v>47</v>
      </c>
      <c r="O94" s="84"/>
      <c r="P94" s="209">
        <f>O94*H94</f>
        <v>0</v>
      </c>
      <c r="Q94" s="209">
        <v>0</v>
      </c>
      <c r="R94" s="209">
        <f>Q94*H94</f>
        <v>0</v>
      </c>
      <c r="S94" s="209">
        <v>0</v>
      </c>
      <c r="T94" s="210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1" t="s">
        <v>123</v>
      </c>
      <c r="AT94" s="211" t="s">
        <v>118</v>
      </c>
      <c r="AU94" s="211" t="s">
        <v>87</v>
      </c>
      <c r="AY94" s="17" t="s">
        <v>116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7" t="s">
        <v>84</v>
      </c>
      <c r="BK94" s="212">
        <f>ROUND(I94*H94,2)</f>
        <v>0</v>
      </c>
      <c r="BL94" s="17" t="s">
        <v>123</v>
      </c>
      <c r="BM94" s="211" t="s">
        <v>138</v>
      </c>
    </row>
    <row r="95" s="2" customFormat="1">
      <c r="A95" s="38"/>
      <c r="B95" s="39"/>
      <c r="C95" s="40"/>
      <c r="D95" s="213" t="s">
        <v>125</v>
      </c>
      <c r="E95" s="40"/>
      <c r="F95" s="214" t="s">
        <v>139</v>
      </c>
      <c r="G95" s="40"/>
      <c r="H95" s="40"/>
      <c r="I95" s="215"/>
      <c r="J95" s="40"/>
      <c r="K95" s="40"/>
      <c r="L95" s="44"/>
      <c r="M95" s="216"/>
      <c r="N95" s="217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125</v>
      </c>
      <c r="AU95" s="17" t="s">
        <v>87</v>
      </c>
    </row>
    <row r="96" s="13" customFormat="1">
      <c r="A96" s="13"/>
      <c r="B96" s="218"/>
      <c r="C96" s="219"/>
      <c r="D96" s="220" t="s">
        <v>127</v>
      </c>
      <c r="E96" s="221" t="s">
        <v>19</v>
      </c>
      <c r="F96" s="222" t="s">
        <v>140</v>
      </c>
      <c r="G96" s="219"/>
      <c r="H96" s="223">
        <v>36.234000000000002</v>
      </c>
      <c r="I96" s="224"/>
      <c r="J96" s="219"/>
      <c r="K96" s="219"/>
      <c r="L96" s="225"/>
      <c r="M96" s="226"/>
      <c r="N96" s="227"/>
      <c r="O96" s="227"/>
      <c r="P96" s="227"/>
      <c r="Q96" s="227"/>
      <c r="R96" s="227"/>
      <c r="S96" s="227"/>
      <c r="T96" s="22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9" t="s">
        <v>127</v>
      </c>
      <c r="AU96" s="229" t="s">
        <v>87</v>
      </c>
      <c r="AV96" s="13" t="s">
        <v>87</v>
      </c>
      <c r="AW96" s="13" t="s">
        <v>37</v>
      </c>
      <c r="AX96" s="13" t="s">
        <v>76</v>
      </c>
      <c r="AY96" s="229" t="s">
        <v>116</v>
      </c>
    </row>
    <row r="97" s="13" customFormat="1">
      <c r="A97" s="13"/>
      <c r="B97" s="218"/>
      <c r="C97" s="219"/>
      <c r="D97" s="220" t="s">
        <v>127</v>
      </c>
      <c r="E97" s="221" t="s">
        <v>19</v>
      </c>
      <c r="F97" s="222" t="s">
        <v>141</v>
      </c>
      <c r="G97" s="219"/>
      <c r="H97" s="223">
        <v>6.0940000000000003</v>
      </c>
      <c r="I97" s="224"/>
      <c r="J97" s="219"/>
      <c r="K97" s="219"/>
      <c r="L97" s="225"/>
      <c r="M97" s="226"/>
      <c r="N97" s="227"/>
      <c r="O97" s="227"/>
      <c r="P97" s="227"/>
      <c r="Q97" s="227"/>
      <c r="R97" s="227"/>
      <c r="S97" s="227"/>
      <c r="T97" s="22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9" t="s">
        <v>127</v>
      </c>
      <c r="AU97" s="229" t="s">
        <v>87</v>
      </c>
      <c r="AV97" s="13" t="s">
        <v>87</v>
      </c>
      <c r="AW97" s="13" t="s">
        <v>37</v>
      </c>
      <c r="AX97" s="13" t="s">
        <v>76</v>
      </c>
      <c r="AY97" s="229" t="s">
        <v>116</v>
      </c>
    </row>
    <row r="98" s="13" customFormat="1">
      <c r="A98" s="13"/>
      <c r="B98" s="218"/>
      <c r="C98" s="219"/>
      <c r="D98" s="220" t="s">
        <v>127</v>
      </c>
      <c r="E98" s="221" t="s">
        <v>19</v>
      </c>
      <c r="F98" s="222" t="s">
        <v>142</v>
      </c>
      <c r="G98" s="219"/>
      <c r="H98" s="223">
        <v>7.2359999999999998</v>
      </c>
      <c r="I98" s="224"/>
      <c r="J98" s="219"/>
      <c r="K98" s="219"/>
      <c r="L98" s="225"/>
      <c r="M98" s="226"/>
      <c r="N98" s="227"/>
      <c r="O98" s="227"/>
      <c r="P98" s="227"/>
      <c r="Q98" s="227"/>
      <c r="R98" s="227"/>
      <c r="S98" s="227"/>
      <c r="T98" s="22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9" t="s">
        <v>127</v>
      </c>
      <c r="AU98" s="229" t="s">
        <v>87</v>
      </c>
      <c r="AV98" s="13" t="s">
        <v>87</v>
      </c>
      <c r="AW98" s="13" t="s">
        <v>37</v>
      </c>
      <c r="AX98" s="13" t="s">
        <v>76</v>
      </c>
      <c r="AY98" s="229" t="s">
        <v>116</v>
      </c>
    </row>
    <row r="99" s="14" customFormat="1">
      <c r="A99" s="14"/>
      <c r="B99" s="230"/>
      <c r="C99" s="231"/>
      <c r="D99" s="220" t="s">
        <v>127</v>
      </c>
      <c r="E99" s="232" t="s">
        <v>19</v>
      </c>
      <c r="F99" s="233" t="s">
        <v>143</v>
      </c>
      <c r="G99" s="231"/>
      <c r="H99" s="234">
        <v>49.564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0" t="s">
        <v>127</v>
      </c>
      <c r="AU99" s="240" t="s">
        <v>87</v>
      </c>
      <c r="AV99" s="14" t="s">
        <v>123</v>
      </c>
      <c r="AW99" s="14" t="s">
        <v>37</v>
      </c>
      <c r="AX99" s="14" t="s">
        <v>84</v>
      </c>
      <c r="AY99" s="240" t="s">
        <v>116</v>
      </c>
    </row>
    <row r="100" s="2" customFormat="1" ht="37.8" customHeight="1">
      <c r="A100" s="38"/>
      <c r="B100" s="39"/>
      <c r="C100" s="200" t="s">
        <v>123</v>
      </c>
      <c r="D100" s="200" t="s">
        <v>118</v>
      </c>
      <c r="E100" s="201" t="s">
        <v>144</v>
      </c>
      <c r="F100" s="202" t="s">
        <v>145</v>
      </c>
      <c r="G100" s="203" t="s">
        <v>131</v>
      </c>
      <c r="H100" s="204">
        <v>113.166</v>
      </c>
      <c r="I100" s="205"/>
      <c r="J100" s="206">
        <f>ROUND(I100*H100,2)</f>
        <v>0</v>
      </c>
      <c r="K100" s="202" t="s">
        <v>122</v>
      </c>
      <c r="L100" s="44"/>
      <c r="M100" s="207" t="s">
        <v>19</v>
      </c>
      <c r="N100" s="208" t="s">
        <v>47</v>
      </c>
      <c r="O100" s="84"/>
      <c r="P100" s="209">
        <f>O100*H100</f>
        <v>0</v>
      </c>
      <c r="Q100" s="209">
        <v>0</v>
      </c>
      <c r="R100" s="209">
        <f>Q100*H100</f>
        <v>0</v>
      </c>
      <c r="S100" s="209">
        <v>0</v>
      </c>
      <c r="T100" s="210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1" t="s">
        <v>123</v>
      </c>
      <c r="AT100" s="211" t="s">
        <v>118</v>
      </c>
      <c r="AU100" s="211" t="s">
        <v>87</v>
      </c>
      <c r="AY100" s="17" t="s">
        <v>116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17" t="s">
        <v>84</v>
      </c>
      <c r="BK100" s="212">
        <f>ROUND(I100*H100,2)</f>
        <v>0</v>
      </c>
      <c r="BL100" s="17" t="s">
        <v>123</v>
      </c>
      <c r="BM100" s="211" t="s">
        <v>146</v>
      </c>
    </row>
    <row r="101" s="2" customFormat="1">
      <c r="A101" s="38"/>
      <c r="B101" s="39"/>
      <c r="C101" s="40"/>
      <c r="D101" s="213" t="s">
        <v>125</v>
      </c>
      <c r="E101" s="40"/>
      <c r="F101" s="214" t="s">
        <v>147</v>
      </c>
      <c r="G101" s="40"/>
      <c r="H101" s="40"/>
      <c r="I101" s="215"/>
      <c r="J101" s="40"/>
      <c r="K101" s="40"/>
      <c r="L101" s="44"/>
      <c r="M101" s="216"/>
      <c r="N101" s="217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125</v>
      </c>
      <c r="AU101" s="17" t="s">
        <v>87</v>
      </c>
    </row>
    <row r="102" s="13" customFormat="1">
      <c r="A102" s="13"/>
      <c r="B102" s="218"/>
      <c r="C102" s="219"/>
      <c r="D102" s="220" t="s">
        <v>127</v>
      </c>
      <c r="E102" s="221" t="s">
        <v>19</v>
      </c>
      <c r="F102" s="222" t="s">
        <v>148</v>
      </c>
      <c r="G102" s="219"/>
      <c r="H102" s="223">
        <v>19.536999999999999</v>
      </c>
      <c r="I102" s="224"/>
      <c r="J102" s="219"/>
      <c r="K102" s="219"/>
      <c r="L102" s="225"/>
      <c r="M102" s="226"/>
      <c r="N102" s="227"/>
      <c r="O102" s="227"/>
      <c r="P102" s="227"/>
      <c r="Q102" s="227"/>
      <c r="R102" s="227"/>
      <c r="S102" s="227"/>
      <c r="T102" s="22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127</v>
      </c>
      <c r="AU102" s="229" t="s">
        <v>87</v>
      </c>
      <c r="AV102" s="13" t="s">
        <v>87</v>
      </c>
      <c r="AW102" s="13" t="s">
        <v>37</v>
      </c>
      <c r="AX102" s="13" t="s">
        <v>76</v>
      </c>
      <c r="AY102" s="229" t="s">
        <v>116</v>
      </c>
    </row>
    <row r="103" s="13" customFormat="1">
      <c r="A103" s="13"/>
      <c r="B103" s="218"/>
      <c r="C103" s="219"/>
      <c r="D103" s="220" t="s">
        <v>127</v>
      </c>
      <c r="E103" s="221" t="s">
        <v>19</v>
      </c>
      <c r="F103" s="222" t="s">
        <v>149</v>
      </c>
      <c r="G103" s="219"/>
      <c r="H103" s="223">
        <v>93.629000000000005</v>
      </c>
      <c r="I103" s="224"/>
      <c r="J103" s="219"/>
      <c r="K103" s="219"/>
      <c r="L103" s="225"/>
      <c r="M103" s="226"/>
      <c r="N103" s="227"/>
      <c r="O103" s="227"/>
      <c r="P103" s="227"/>
      <c r="Q103" s="227"/>
      <c r="R103" s="227"/>
      <c r="S103" s="227"/>
      <c r="T103" s="22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9" t="s">
        <v>127</v>
      </c>
      <c r="AU103" s="229" t="s">
        <v>87</v>
      </c>
      <c r="AV103" s="13" t="s">
        <v>87</v>
      </c>
      <c r="AW103" s="13" t="s">
        <v>37</v>
      </c>
      <c r="AX103" s="13" t="s">
        <v>76</v>
      </c>
      <c r="AY103" s="229" t="s">
        <v>116</v>
      </c>
    </row>
    <row r="104" s="14" customFormat="1">
      <c r="A104" s="14"/>
      <c r="B104" s="230"/>
      <c r="C104" s="231"/>
      <c r="D104" s="220" t="s">
        <v>127</v>
      </c>
      <c r="E104" s="232" t="s">
        <v>19</v>
      </c>
      <c r="F104" s="233" t="s">
        <v>143</v>
      </c>
      <c r="G104" s="231"/>
      <c r="H104" s="234">
        <v>113.166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0" t="s">
        <v>127</v>
      </c>
      <c r="AU104" s="240" t="s">
        <v>87</v>
      </c>
      <c r="AV104" s="14" t="s">
        <v>123</v>
      </c>
      <c r="AW104" s="14" t="s">
        <v>37</v>
      </c>
      <c r="AX104" s="14" t="s">
        <v>84</v>
      </c>
      <c r="AY104" s="240" t="s">
        <v>116</v>
      </c>
    </row>
    <row r="105" s="2" customFormat="1" ht="37.8" customHeight="1">
      <c r="A105" s="38"/>
      <c r="B105" s="39"/>
      <c r="C105" s="200" t="s">
        <v>150</v>
      </c>
      <c r="D105" s="200" t="s">
        <v>118</v>
      </c>
      <c r="E105" s="201" t="s">
        <v>151</v>
      </c>
      <c r="F105" s="202" t="s">
        <v>152</v>
      </c>
      <c r="G105" s="203" t="s">
        <v>131</v>
      </c>
      <c r="H105" s="204">
        <v>339.49799999999999</v>
      </c>
      <c r="I105" s="205"/>
      <c r="J105" s="206">
        <f>ROUND(I105*H105,2)</f>
        <v>0</v>
      </c>
      <c r="K105" s="202" t="s">
        <v>122</v>
      </c>
      <c r="L105" s="44"/>
      <c r="M105" s="207" t="s">
        <v>19</v>
      </c>
      <c r="N105" s="208" t="s">
        <v>47</v>
      </c>
      <c r="O105" s="84"/>
      <c r="P105" s="209">
        <f>O105*H105</f>
        <v>0</v>
      </c>
      <c r="Q105" s="209">
        <v>0</v>
      </c>
      <c r="R105" s="209">
        <f>Q105*H105</f>
        <v>0</v>
      </c>
      <c r="S105" s="209">
        <v>0</v>
      </c>
      <c r="T105" s="210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1" t="s">
        <v>123</v>
      </c>
      <c r="AT105" s="211" t="s">
        <v>118</v>
      </c>
      <c r="AU105" s="211" t="s">
        <v>87</v>
      </c>
      <c r="AY105" s="17" t="s">
        <v>116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7" t="s">
        <v>84</v>
      </c>
      <c r="BK105" s="212">
        <f>ROUND(I105*H105,2)</f>
        <v>0</v>
      </c>
      <c r="BL105" s="17" t="s">
        <v>123</v>
      </c>
      <c r="BM105" s="211" t="s">
        <v>153</v>
      </c>
    </row>
    <row r="106" s="2" customFormat="1">
      <c r="A106" s="38"/>
      <c r="B106" s="39"/>
      <c r="C106" s="40"/>
      <c r="D106" s="213" t="s">
        <v>125</v>
      </c>
      <c r="E106" s="40"/>
      <c r="F106" s="214" t="s">
        <v>154</v>
      </c>
      <c r="G106" s="40"/>
      <c r="H106" s="40"/>
      <c r="I106" s="215"/>
      <c r="J106" s="40"/>
      <c r="K106" s="40"/>
      <c r="L106" s="44"/>
      <c r="M106" s="216"/>
      <c r="N106" s="217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125</v>
      </c>
      <c r="AU106" s="17" t="s">
        <v>87</v>
      </c>
    </row>
    <row r="107" s="13" customFormat="1">
      <c r="A107" s="13"/>
      <c r="B107" s="218"/>
      <c r="C107" s="219"/>
      <c r="D107" s="220" t="s">
        <v>127</v>
      </c>
      <c r="E107" s="221" t="s">
        <v>19</v>
      </c>
      <c r="F107" s="222" t="s">
        <v>155</v>
      </c>
      <c r="G107" s="219"/>
      <c r="H107" s="223">
        <v>339.49799999999999</v>
      </c>
      <c r="I107" s="224"/>
      <c r="J107" s="219"/>
      <c r="K107" s="219"/>
      <c r="L107" s="225"/>
      <c r="M107" s="226"/>
      <c r="N107" s="227"/>
      <c r="O107" s="227"/>
      <c r="P107" s="227"/>
      <c r="Q107" s="227"/>
      <c r="R107" s="227"/>
      <c r="S107" s="227"/>
      <c r="T107" s="22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9" t="s">
        <v>127</v>
      </c>
      <c r="AU107" s="229" t="s">
        <v>87</v>
      </c>
      <c r="AV107" s="13" t="s">
        <v>87</v>
      </c>
      <c r="AW107" s="13" t="s">
        <v>37</v>
      </c>
      <c r="AX107" s="13" t="s">
        <v>84</v>
      </c>
      <c r="AY107" s="229" t="s">
        <v>116</v>
      </c>
    </row>
    <row r="108" s="2" customFormat="1" ht="24.15" customHeight="1">
      <c r="A108" s="38"/>
      <c r="B108" s="39"/>
      <c r="C108" s="200" t="s">
        <v>156</v>
      </c>
      <c r="D108" s="200" t="s">
        <v>118</v>
      </c>
      <c r="E108" s="201" t="s">
        <v>157</v>
      </c>
      <c r="F108" s="202" t="s">
        <v>158</v>
      </c>
      <c r="G108" s="203" t="s">
        <v>131</v>
      </c>
      <c r="H108" s="204">
        <v>31.446999999999999</v>
      </c>
      <c r="I108" s="205"/>
      <c r="J108" s="206">
        <f>ROUND(I108*H108,2)</f>
        <v>0</v>
      </c>
      <c r="K108" s="202" t="s">
        <v>122</v>
      </c>
      <c r="L108" s="44"/>
      <c r="M108" s="207" t="s">
        <v>19</v>
      </c>
      <c r="N108" s="208" t="s">
        <v>47</v>
      </c>
      <c r="O108" s="84"/>
      <c r="P108" s="209">
        <f>O108*H108</f>
        <v>0</v>
      </c>
      <c r="Q108" s="209">
        <v>0</v>
      </c>
      <c r="R108" s="209">
        <f>Q108*H108</f>
        <v>0</v>
      </c>
      <c r="S108" s="209">
        <v>0</v>
      </c>
      <c r="T108" s="210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1" t="s">
        <v>123</v>
      </c>
      <c r="AT108" s="211" t="s">
        <v>118</v>
      </c>
      <c r="AU108" s="211" t="s">
        <v>87</v>
      </c>
      <c r="AY108" s="17" t="s">
        <v>116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17" t="s">
        <v>84</v>
      </c>
      <c r="BK108" s="212">
        <f>ROUND(I108*H108,2)</f>
        <v>0</v>
      </c>
      <c r="BL108" s="17" t="s">
        <v>123</v>
      </c>
      <c r="BM108" s="211" t="s">
        <v>159</v>
      </c>
    </row>
    <row r="109" s="2" customFormat="1">
      <c r="A109" s="38"/>
      <c r="B109" s="39"/>
      <c r="C109" s="40"/>
      <c r="D109" s="213" t="s">
        <v>125</v>
      </c>
      <c r="E109" s="40"/>
      <c r="F109" s="214" t="s">
        <v>160</v>
      </c>
      <c r="G109" s="40"/>
      <c r="H109" s="40"/>
      <c r="I109" s="215"/>
      <c r="J109" s="40"/>
      <c r="K109" s="40"/>
      <c r="L109" s="44"/>
      <c r="M109" s="216"/>
      <c r="N109" s="217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125</v>
      </c>
      <c r="AU109" s="17" t="s">
        <v>87</v>
      </c>
    </row>
    <row r="110" s="13" customFormat="1">
      <c r="A110" s="13"/>
      <c r="B110" s="218"/>
      <c r="C110" s="219"/>
      <c r="D110" s="220" t="s">
        <v>127</v>
      </c>
      <c r="E110" s="221" t="s">
        <v>19</v>
      </c>
      <c r="F110" s="222" t="s">
        <v>161</v>
      </c>
      <c r="G110" s="219"/>
      <c r="H110" s="223">
        <v>18.117000000000001</v>
      </c>
      <c r="I110" s="224"/>
      <c r="J110" s="219"/>
      <c r="K110" s="219"/>
      <c r="L110" s="225"/>
      <c r="M110" s="226"/>
      <c r="N110" s="227"/>
      <c r="O110" s="227"/>
      <c r="P110" s="227"/>
      <c r="Q110" s="227"/>
      <c r="R110" s="227"/>
      <c r="S110" s="227"/>
      <c r="T110" s="22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9" t="s">
        <v>127</v>
      </c>
      <c r="AU110" s="229" t="s">
        <v>87</v>
      </c>
      <c r="AV110" s="13" t="s">
        <v>87</v>
      </c>
      <c r="AW110" s="13" t="s">
        <v>37</v>
      </c>
      <c r="AX110" s="13" t="s">
        <v>76</v>
      </c>
      <c r="AY110" s="229" t="s">
        <v>116</v>
      </c>
    </row>
    <row r="111" s="13" customFormat="1">
      <c r="A111" s="13"/>
      <c r="B111" s="218"/>
      <c r="C111" s="219"/>
      <c r="D111" s="220" t="s">
        <v>127</v>
      </c>
      <c r="E111" s="221" t="s">
        <v>19</v>
      </c>
      <c r="F111" s="222" t="s">
        <v>141</v>
      </c>
      <c r="G111" s="219"/>
      <c r="H111" s="223">
        <v>6.0940000000000003</v>
      </c>
      <c r="I111" s="224"/>
      <c r="J111" s="219"/>
      <c r="K111" s="219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127</v>
      </c>
      <c r="AU111" s="229" t="s">
        <v>87</v>
      </c>
      <c r="AV111" s="13" t="s">
        <v>87</v>
      </c>
      <c r="AW111" s="13" t="s">
        <v>37</v>
      </c>
      <c r="AX111" s="13" t="s">
        <v>76</v>
      </c>
      <c r="AY111" s="229" t="s">
        <v>116</v>
      </c>
    </row>
    <row r="112" s="13" customFormat="1">
      <c r="A112" s="13"/>
      <c r="B112" s="218"/>
      <c r="C112" s="219"/>
      <c r="D112" s="220" t="s">
        <v>127</v>
      </c>
      <c r="E112" s="221" t="s">
        <v>19</v>
      </c>
      <c r="F112" s="222" t="s">
        <v>142</v>
      </c>
      <c r="G112" s="219"/>
      <c r="H112" s="223">
        <v>7.2359999999999998</v>
      </c>
      <c r="I112" s="224"/>
      <c r="J112" s="219"/>
      <c r="K112" s="219"/>
      <c r="L112" s="225"/>
      <c r="M112" s="226"/>
      <c r="N112" s="227"/>
      <c r="O112" s="227"/>
      <c r="P112" s="227"/>
      <c r="Q112" s="227"/>
      <c r="R112" s="227"/>
      <c r="S112" s="227"/>
      <c r="T112" s="22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9" t="s">
        <v>127</v>
      </c>
      <c r="AU112" s="229" t="s">
        <v>87</v>
      </c>
      <c r="AV112" s="13" t="s">
        <v>87</v>
      </c>
      <c r="AW112" s="13" t="s">
        <v>37</v>
      </c>
      <c r="AX112" s="13" t="s">
        <v>76</v>
      </c>
      <c r="AY112" s="229" t="s">
        <v>116</v>
      </c>
    </row>
    <row r="113" s="14" customFormat="1">
      <c r="A113" s="14"/>
      <c r="B113" s="230"/>
      <c r="C113" s="231"/>
      <c r="D113" s="220" t="s">
        <v>127</v>
      </c>
      <c r="E113" s="232" t="s">
        <v>19</v>
      </c>
      <c r="F113" s="233" t="s">
        <v>143</v>
      </c>
      <c r="G113" s="231"/>
      <c r="H113" s="234">
        <v>31.447000000000003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0" t="s">
        <v>127</v>
      </c>
      <c r="AU113" s="240" t="s">
        <v>87</v>
      </c>
      <c r="AV113" s="14" t="s">
        <v>123</v>
      </c>
      <c r="AW113" s="14" t="s">
        <v>37</v>
      </c>
      <c r="AX113" s="14" t="s">
        <v>84</v>
      </c>
      <c r="AY113" s="240" t="s">
        <v>116</v>
      </c>
    </row>
    <row r="114" s="2" customFormat="1" ht="33" customHeight="1">
      <c r="A114" s="38"/>
      <c r="B114" s="39"/>
      <c r="C114" s="200" t="s">
        <v>162</v>
      </c>
      <c r="D114" s="200" t="s">
        <v>118</v>
      </c>
      <c r="E114" s="201" t="s">
        <v>163</v>
      </c>
      <c r="F114" s="202" t="s">
        <v>164</v>
      </c>
      <c r="G114" s="203" t="s">
        <v>131</v>
      </c>
      <c r="H114" s="204">
        <v>47.140000000000001</v>
      </c>
      <c r="I114" s="205"/>
      <c r="J114" s="206">
        <f>ROUND(I114*H114,2)</f>
        <v>0</v>
      </c>
      <c r="K114" s="202" t="s">
        <v>122</v>
      </c>
      <c r="L114" s="44"/>
      <c r="M114" s="207" t="s">
        <v>19</v>
      </c>
      <c r="N114" s="208" t="s">
        <v>47</v>
      </c>
      <c r="O114" s="84"/>
      <c r="P114" s="209">
        <f>O114*H114</f>
        <v>0</v>
      </c>
      <c r="Q114" s="209">
        <v>0</v>
      </c>
      <c r="R114" s="209">
        <f>Q114*H114</f>
        <v>0</v>
      </c>
      <c r="S114" s="209">
        <v>0</v>
      </c>
      <c r="T114" s="210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1" t="s">
        <v>123</v>
      </c>
      <c r="AT114" s="211" t="s">
        <v>118</v>
      </c>
      <c r="AU114" s="211" t="s">
        <v>87</v>
      </c>
      <c r="AY114" s="17" t="s">
        <v>116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17" t="s">
        <v>84</v>
      </c>
      <c r="BK114" s="212">
        <f>ROUND(I114*H114,2)</f>
        <v>0</v>
      </c>
      <c r="BL114" s="17" t="s">
        <v>123</v>
      </c>
      <c r="BM114" s="211" t="s">
        <v>165</v>
      </c>
    </row>
    <row r="115" s="2" customFormat="1">
      <c r="A115" s="38"/>
      <c r="B115" s="39"/>
      <c r="C115" s="40"/>
      <c r="D115" s="213" t="s">
        <v>125</v>
      </c>
      <c r="E115" s="40"/>
      <c r="F115" s="214" t="s">
        <v>166</v>
      </c>
      <c r="G115" s="40"/>
      <c r="H115" s="40"/>
      <c r="I115" s="215"/>
      <c r="J115" s="40"/>
      <c r="K115" s="40"/>
      <c r="L115" s="44"/>
      <c r="M115" s="216"/>
      <c r="N115" s="217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125</v>
      </c>
      <c r="AU115" s="17" t="s">
        <v>87</v>
      </c>
    </row>
    <row r="116" s="13" customFormat="1">
      <c r="A116" s="13"/>
      <c r="B116" s="218"/>
      <c r="C116" s="219"/>
      <c r="D116" s="220" t="s">
        <v>127</v>
      </c>
      <c r="E116" s="221" t="s">
        <v>19</v>
      </c>
      <c r="F116" s="222" t="s">
        <v>167</v>
      </c>
      <c r="G116" s="219"/>
      <c r="H116" s="223">
        <v>47.140000000000001</v>
      </c>
      <c r="I116" s="224"/>
      <c r="J116" s="219"/>
      <c r="K116" s="219"/>
      <c r="L116" s="225"/>
      <c r="M116" s="226"/>
      <c r="N116" s="227"/>
      <c r="O116" s="227"/>
      <c r="P116" s="227"/>
      <c r="Q116" s="227"/>
      <c r="R116" s="227"/>
      <c r="S116" s="227"/>
      <c r="T116" s="22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9" t="s">
        <v>127</v>
      </c>
      <c r="AU116" s="229" t="s">
        <v>87</v>
      </c>
      <c r="AV116" s="13" t="s">
        <v>87</v>
      </c>
      <c r="AW116" s="13" t="s">
        <v>37</v>
      </c>
      <c r="AX116" s="13" t="s">
        <v>84</v>
      </c>
      <c r="AY116" s="229" t="s">
        <v>116</v>
      </c>
    </row>
    <row r="117" s="2" customFormat="1" ht="16.5" customHeight="1">
      <c r="A117" s="38"/>
      <c r="B117" s="39"/>
      <c r="C117" s="241" t="s">
        <v>168</v>
      </c>
      <c r="D117" s="241" t="s">
        <v>169</v>
      </c>
      <c r="E117" s="242" t="s">
        <v>170</v>
      </c>
      <c r="F117" s="243" t="s">
        <v>171</v>
      </c>
      <c r="G117" s="244" t="s">
        <v>172</v>
      </c>
      <c r="H117" s="245">
        <v>84.852000000000004</v>
      </c>
      <c r="I117" s="246"/>
      <c r="J117" s="247">
        <f>ROUND(I117*H117,2)</f>
        <v>0</v>
      </c>
      <c r="K117" s="243" t="s">
        <v>19</v>
      </c>
      <c r="L117" s="248"/>
      <c r="M117" s="249" t="s">
        <v>19</v>
      </c>
      <c r="N117" s="250" t="s">
        <v>47</v>
      </c>
      <c r="O117" s="84"/>
      <c r="P117" s="209">
        <f>O117*H117</f>
        <v>0</v>
      </c>
      <c r="Q117" s="209">
        <v>1</v>
      </c>
      <c r="R117" s="209">
        <f>Q117*H117</f>
        <v>84.852000000000004</v>
      </c>
      <c r="S117" s="209">
        <v>0</v>
      </c>
      <c r="T117" s="210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1" t="s">
        <v>168</v>
      </c>
      <c r="AT117" s="211" t="s">
        <v>169</v>
      </c>
      <c r="AU117" s="211" t="s">
        <v>87</v>
      </c>
      <c r="AY117" s="17" t="s">
        <v>116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17" t="s">
        <v>84</v>
      </c>
      <c r="BK117" s="212">
        <f>ROUND(I117*H117,2)</f>
        <v>0</v>
      </c>
      <c r="BL117" s="17" t="s">
        <v>123</v>
      </c>
      <c r="BM117" s="211" t="s">
        <v>173</v>
      </c>
    </row>
    <row r="118" s="13" customFormat="1">
      <c r="A118" s="13"/>
      <c r="B118" s="218"/>
      <c r="C118" s="219"/>
      <c r="D118" s="220" t="s">
        <v>127</v>
      </c>
      <c r="E118" s="221" t="s">
        <v>19</v>
      </c>
      <c r="F118" s="222" t="s">
        <v>174</v>
      </c>
      <c r="G118" s="219"/>
      <c r="H118" s="223">
        <v>84.852000000000004</v>
      </c>
      <c r="I118" s="224"/>
      <c r="J118" s="219"/>
      <c r="K118" s="219"/>
      <c r="L118" s="225"/>
      <c r="M118" s="226"/>
      <c r="N118" s="227"/>
      <c r="O118" s="227"/>
      <c r="P118" s="227"/>
      <c r="Q118" s="227"/>
      <c r="R118" s="227"/>
      <c r="S118" s="227"/>
      <c r="T118" s="22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9" t="s">
        <v>127</v>
      </c>
      <c r="AU118" s="229" t="s">
        <v>87</v>
      </c>
      <c r="AV118" s="13" t="s">
        <v>87</v>
      </c>
      <c r="AW118" s="13" t="s">
        <v>37</v>
      </c>
      <c r="AX118" s="13" t="s">
        <v>84</v>
      </c>
      <c r="AY118" s="229" t="s">
        <v>116</v>
      </c>
    </row>
    <row r="119" s="2" customFormat="1" ht="24.15" customHeight="1">
      <c r="A119" s="38"/>
      <c r="B119" s="39"/>
      <c r="C119" s="200" t="s">
        <v>175</v>
      </c>
      <c r="D119" s="200" t="s">
        <v>118</v>
      </c>
      <c r="E119" s="201" t="s">
        <v>176</v>
      </c>
      <c r="F119" s="202" t="s">
        <v>177</v>
      </c>
      <c r="G119" s="203" t="s">
        <v>172</v>
      </c>
      <c r="H119" s="204">
        <v>215.01499999999999</v>
      </c>
      <c r="I119" s="205"/>
      <c r="J119" s="206">
        <f>ROUND(I119*H119,2)</f>
        <v>0</v>
      </c>
      <c r="K119" s="202" t="s">
        <v>122</v>
      </c>
      <c r="L119" s="44"/>
      <c r="M119" s="207" t="s">
        <v>19</v>
      </c>
      <c r="N119" s="208" t="s">
        <v>47</v>
      </c>
      <c r="O119" s="84"/>
      <c r="P119" s="209">
        <f>O119*H119</f>
        <v>0</v>
      </c>
      <c r="Q119" s="209">
        <v>0</v>
      </c>
      <c r="R119" s="209">
        <f>Q119*H119</f>
        <v>0</v>
      </c>
      <c r="S119" s="209">
        <v>0</v>
      </c>
      <c r="T119" s="21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1" t="s">
        <v>123</v>
      </c>
      <c r="AT119" s="211" t="s">
        <v>118</v>
      </c>
      <c r="AU119" s="211" t="s">
        <v>87</v>
      </c>
      <c r="AY119" s="17" t="s">
        <v>116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7" t="s">
        <v>84</v>
      </c>
      <c r="BK119" s="212">
        <f>ROUND(I119*H119,2)</f>
        <v>0</v>
      </c>
      <c r="BL119" s="17" t="s">
        <v>123</v>
      </c>
      <c r="BM119" s="211" t="s">
        <v>178</v>
      </c>
    </row>
    <row r="120" s="2" customFormat="1">
      <c r="A120" s="38"/>
      <c r="B120" s="39"/>
      <c r="C120" s="40"/>
      <c r="D120" s="213" t="s">
        <v>125</v>
      </c>
      <c r="E120" s="40"/>
      <c r="F120" s="214" t="s">
        <v>179</v>
      </c>
      <c r="G120" s="40"/>
      <c r="H120" s="40"/>
      <c r="I120" s="215"/>
      <c r="J120" s="40"/>
      <c r="K120" s="40"/>
      <c r="L120" s="44"/>
      <c r="M120" s="216"/>
      <c r="N120" s="217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125</v>
      </c>
      <c r="AU120" s="17" t="s">
        <v>87</v>
      </c>
    </row>
    <row r="121" s="13" customFormat="1">
      <c r="A121" s="13"/>
      <c r="B121" s="218"/>
      <c r="C121" s="219"/>
      <c r="D121" s="220" t="s">
        <v>127</v>
      </c>
      <c r="E121" s="221" t="s">
        <v>19</v>
      </c>
      <c r="F121" s="222" t="s">
        <v>180</v>
      </c>
      <c r="G121" s="219"/>
      <c r="H121" s="223">
        <v>215.01499999999999</v>
      </c>
      <c r="I121" s="224"/>
      <c r="J121" s="219"/>
      <c r="K121" s="219"/>
      <c r="L121" s="225"/>
      <c r="M121" s="226"/>
      <c r="N121" s="227"/>
      <c r="O121" s="227"/>
      <c r="P121" s="227"/>
      <c r="Q121" s="227"/>
      <c r="R121" s="227"/>
      <c r="S121" s="227"/>
      <c r="T121" s="22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9" t="s">
        <v>127</v>
      </c>
      <c r="AU121" s="229" t="s">
        <v>87</v>
      </c>
      <c r="AV121" s="13" t="s">
        <v>87</v>
      </c>
      <c r="AW121" s="13" t="s">
        <v>37</v>
      </c>
      <c r="AX121" s="13" t="s">
        <v>84</v>
      </c>
      <c r="AY121" s="229" t="s">
        <v>116</v>
      </c>
    </row>
    <row r="122" s="2" customFormat="1" ht="24.15" customHeight="1">
      <c r="A122" s="38"/>
      <c r="B122" s="39"/>
      <c r="C122" s="200" t="s">
        <v>181</v>
      </c>
      <c r="D122" s="200" t="s">
        <v>118</v>
      </c>
      <c r="E122" s="201" t="s">
        <v>182</v>
      </c>
      <c r="F122" s="202" t="s">
        <v>183</v>
      </c>
      <c r="G122" s="203" t="s">
        <v>131</v>
      </c>
      <c r="H122" s="204">
        <v>144.612</v>
      </c>
      <c r="I122" s="205"/>
      <c r="J122" s="206">
        <f>ROUND(I122*H122,2)</f>
        <v>0</v>
      </c>
      <c r="K122" s="202" t="s">
        <v>122</v>
      </c>
      <c r="L122" s="44"/>
      <c r="M122" s="207" t="s">
        <v>19</v>
      </c>
      <c r="N122" s="208" t="s">
        <v>47</v>
      </c>
      <c r="O122" s="84"/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1" t="s">
        <v>123</v>
      </c>
      <c r="AT122" s="211" t="s">
        <v>118</v>
      </c>
      <c r="AU122" s="211" t="s">
        <v>87</v>
      </c>
      <c r="AY122" s="17" t="s">
        <v>116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7" t="s">
        <v>84</v>
      </c>
      <c r="BK122" s="212">
        <f>ROUND(I122*H122,2)</f>
        <v>0</v>
      </c>
      <c r="BL122" s="17" t="s">
        <v>123</v>
      </c>
      <c r="BM122" s="211" t="s">
        <v>184</v>
      </c>
    </row>
    <row r="123" s="2" customFormat="1">
      <c r="A123" s="38"/>
      <c r="B123" s="39"/>
      <c r="C123" s="40"/>
      <c r="D123" s="213" t="s">
        <v>125</v>
      </c>
      <c r="E123" s="40"/>
      <c r="F123" s="214" t="s">
        <v>185</v>
      </c>
      <c r="G123" s="40"/>
      <c r="H123" s="40"/>
      <c r="I123" s="215"/>
      <c r="J123" s="40"/>
      <c r="K123" s="40"/>
      <c r="L123" s="44"/>
      <c r="M123" s="216"/>
      <c r="N123" s="217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125</v>
      </c>
      <c r="AU123" s="17" t="s">
        <v>87</v>
      </c>
    </row>
    <row r="124" s="13" customFormat="1">
      <c r="A124" s="13"/>
      <c r="B124" s="218"/>
      <c r="C124" s="219"/>
      <c r="D124" s="220" t="s">
        <v>127</v>
      </c>
      <c r="E124" s="221" t="s">
        <v>19</v>
      </c>
      <c r="F124" s="222" t="s">
        <v>186</v>
      </c>
      <c r="G124" s="219"/>
      <c r="H124" s="223">
        <v>144.612</v>
      </c>
      <c r="I124" s="224"/>
      <c r="J124" s="219"/>
      <c r="K124" s="219"/>
      <c r="L124" s="225"/>
      <c r="M124" s="226"/>
      <c r="N124" s="227"/>
      <c r="O124" s="227"/>
      <c r="P124" s="227"/>
      <c r="Q124" s="227"/>
      <c r="R124" s="227"/>
      <c r="S124" s="227"/>
      <c r="T124" s="22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9" t="s">
        <v>127</v>
      </c>
      <c r="AU124" s="229" t="s">
        <v>87</v>
      </c>
      <c r="AV124" s="13" t="s">
        <v>87</v>
      </c>
      <c r="AW124" s="13" t="s">
        <v>37</v>
      </c>
      <c r="AX124" s="13" t="s">
        <v>84</v>
      </c>
      <c r="AY124" s="229" t="s">
        <v>116</v>
      </c>
    </row>
    <row r="125" s="2" customFormat="1" ht="24.15" customHeight="1">
      <c r="A125" s="38"/>
      <c r="B125" s="39"/>
      <c r="C125" s="200" t="s">
        <v>187</v>
      </c>
      <c r="D125" s="200" t="s">
        <v>118</v>
      </c>
      <c r="E125" s="201" t="s">
        <v>188</v>
      </c>
      <c r="F125" s="202" t="s">
        <v>189</v>
      </c>
      <c r="G125" s="203" t="s">
        <v>131</v>
      </c>
      <c r="H125" s="204">
        <v>18.117000000000001</v>
      </c>
      <c r="I125" s="205"/>
      <c r="J125" s="206">
        <f>ROUND(I125*H125,2)</f>
        <v>0</v>
      </c>
      <c r="K125" s="202" t="s">
        <v>122</v>
      </c>
      <c r="L125" s="44"/>
      <c r="M125" s="207" t="s">
        <v>19</v>
      </c>
      <c r="N125" s="208" t="s">
        <v>47</v>
      </c>
      <c r="O125" s="84"/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1" t="s">
        <v>123</v>
      </c>
      <c r="AT125" s="211" t="s">
        <v>118</v>
      </c>
      <c r="AU125" s="211" t="s">
        <v>87</v>
      </c>
      <c r="AY125" s="17" t="s">
        <v>116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7" t="s">
        <v>84</v>
      </c>
      <c r="BK125" s="212">
        <f>ROUND(I125*H125,2)</f>
        <v>0</v>
      </c>
      <c r="BL125" s="17" t="s">
        <v>123</v>
      </c>
      <c r="BM125" s="211" t="s">
        <v>190</v>
      </c>
    </row>
    <row r="126" s="2" customFormat="1">
      <c r="A126" s="38"/>
      <c r="B126" s="39"/>
      <c r="C126" s="40"/>
      <c r="D126" s="213" t="s">
        <v>125</v>
      </c>
      <c r="E126" s="40"/>
      <c r="F126" s="214" t="s">
        <v>191</v>
      </c>
      <c r="G126" s="40"/>
      <c r="H126" s="40"/>
      <c r="I126" s="215"/>
      <c r="J126" s="40"/>
      <c r="K126" s="40"/>
      <c r="L126" s="44"/>
      <c r="M126" s="216"/>
      <c r="N126" s="217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125</v>
      </c>
      <c r="AU126" s="17" t="s">
        <v>87</v>
      </c>
    </row>
    <row r="127" s="13" customFormat="1">
      <c r="A127" s="13"/>
      <c r="B127" s="218"/>
      <c r="C127" s="219"/>
      <c r="D127" s="220" t="s">
        <v>127</v>
      </c>
      <c r="E127" s="221" t="s">
        <v>19</v>
      </c>
      <c r="F127" s="222" t="s">
        <v>192</v>
      </c>
      <c r="G127" s="219"/>
      <c r="H127" s="223">
        <v>127.764</v>
      </c>
      <c r="I127" s="224"/>
      <c r="J127" s="219"/>
      <c r="K127" s="219"/>
      <c r="L127" s="225"/>
      <c r="M127" s="226"/>
      <c r="N127" s="227"/>
      <c r="O127" s="227"/>
      <c r="P127" s="227"/>
      <c r="Q127" s="227"/>
      <c r="R127" s="227"/>
      <c r="S127" s="227"/>
      <c r="T127" s="22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9" t="s">
        <v>127</v>
      </c>
      <c r="AU127" s="229" t="s">
        <v>87</v>
      </c>
      <c r="AV127" s="13" t="s">
        <v>87</v>
      </c>
      <c r="AW127" s="13" t="s">
        <v>37</v>
      </c>
      <c r="AX127" s="13" t="s">
        <v>76</v>
      </c>
      <c r="AY127" s="229" t="s">
        <v>116</v>
      </c>
    </row>
    <row r="128" s="13" customFormat="1">
      <c r="A128" s="13"/>
      <c r="B128" s="218"/>
      <c r="C128" s="219"/>
      <c r="D128" s="220" t="s">
        <v>127</v>
      </c>
      <c r="E128" s="221" t="s">
        <v>19</v>
      </c>
      <c r="F128" s="222" t="s">
        <v>193</v>
      </c>
      <c r="G128" s="219"/>
      <c r="H128" s="223">
        <v>-62.506999999999998</v>
      </c>
      <c r="I128" s="224"/>
      <c r="J128" s="219"/>
      <c r="K128" s="219"/>
      <c r="L128" s="225"/>
      <c r="M128" s="226"/>
      <c r="N128" s="227"/>
      <c r="O128" s="227"/>
      <c r="P128" s="227"/>
      <c r="Q128" s="227"/>
      <c r="R128" s="227"/>
      <c r="S128" s="227"/>
      <c r="T128" s="22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9" t="s">
        <v>127</v>
      </c>
      <c r="AU128" s="229" t="s">
        <v>87</v>
      </c>
      <c r="AV128" s="13" t="s">
        <v>87</v>
      </c>
      <c r="AW128" s="13" t="s">
        <v>37</v>
      </c>
      <c r="AX128" s="13" t="s">
        <v>76</v>
      </c>
      <c r="AY128" s="229" t="s">
        <v>116</v>
      </c>
    </row>
    <row r="129" s="13" customFormat="1">
      <c r="A129" s="13"/>
      <c r="B129" s="218"/>
      <c r="C129" s="219"/>
      <c r="D129" s="220" t="s">
        <v>127</v>
      </c>
      <c r="E129" s="221" t="s">
        <v>19</v>
      </c>
      <c r="F129" s="222" t="s">
        <v>194</v>
      </c>
      <c r="G129" s="219"/>
      <c r="H129" s="223">
        <v>-47.140000000000001</v>
      </c>
      <c r="I129" s="224"/>
      <c r="J129" s="219"/>
      <c r="K129" s="219"/>
      <c r="L129" s="225"/>
      <c r="M129" s="226"/>
      <c r="N129" s="227"/>
      <c r="O129" s="227"/>
      <c r="P129" s="227"/>
      <c r="Q129" s="227"/>
      <c r="R129" s="227"/>
      <c r="S129" s="227"/>
      <c r="T129" s="22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9" t="s">
        <v>127</v>
      </c>
      <c r="AU129" s="229" t="s">
        <v>87</v>
      </c>
      <c r="AV129" s="13" t="s">
        <v>87</v>
      </c>
      <c r="AW129" s="13" t="s">
        <v>37</v>
      </c>
      <c r="AX129" s="13" t="s">
        <v>76</v>
      </c>
      <c r="AY129" s="229" t="s">
        <v>116</v>
      </c>
    </row>
    <row r="130" s="14" customFormat="1">
      <c r="A130" s="14"/>
      <c r="B130" s="230"/>
      <c r="C130" s="231"/>
      <c r="D130" s="220" t="s">
        <v>127</v>
      </c>
      <c r="E130" s="232" t="s">
        <v>19</v>
      </c>
      <c r="F130" s="233" t="s">
        <v>143</v>
      </c>
      <c r="G130" s="231"/>
      <c r="H130" s="234">
        <v>18.117000000000001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0" t="s">
        <v>127</v>
      </c>
      <c r="AU130" s="240" t="s">
        <v>87</v>
      </c>
      <c r="AV130" s="14" t="s">
        <v>123</v>
      </c>
      <c r="AW130" s="14" t="s">
        <v>37</v>
      </c>
      <c r="AX130" s="14" t="s">
        <v>84</v>
      </c>
      <c r="AY130" s="240" t="s">
        <v>116</v>
      </c>
    </row>
    <row r="131" s="2" customFormat="1" ht="24.15" customHeight="1">
      <c r="A131" s="38"/>
      <c r="B131" s="39"/>
      <c r="C131" s="200" t="s">
        <v>195</v>
      </c>
      <c r="D131" s="200" t="s">
        <v>118</v>
      </c>
      <c r="E131" s="201" t="s">
        <v>196</v>
      </c>
      <c r="F131" s="202" t="s">
        <v>197</v>
      </c>
      <c r="G131" s="203" t="s">
        <v>121</v>
      </c>
      <c r="H131" s="204">
        <v>40.625999999999998</v>
      </c>
      <c r="I131" s="205"/>
      <c r="J131" s="206">
        <f>ROUND(I131*H131,2)</f>
        <v>0</v>
      </c>
      <c r="K131" s="202" t="s">
        <v>122</v>
      </c>
      <c r="L131" s="44"/>
      <c r="M131" s="207" t="s">
        <v>19</v>
      </c>
      <c r="N131" s="208" t="s">
        <v>47</v>
      </c>
      <c r="O131" s="84"/>
      <c r="P131" s="209">
        <f>O131*H131</f>
        <v>0</v>
      </c>
      <c r="Q131" s="209">
        <v>0</v>
      </c>
      <c r="R131" s="209">
        <f>Q131*H131</f>
        <v>0</v>
      </c>
      <c r="S131" s="209">
        <v>0</v>
      </c>
      <c r="T131" s="21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1" t="s">
        <v>123</v>
      </c>
      <c r="AT131" s="211" t="s">
        <v>118</v>
      </c>
      <c r="AU131" s="211" t="s">
        <v>87</v>
      </c>
      <c r="AY131" s="17" t="s">
        <v>116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7" t="s">
        <v>84</v>
      </c>
      <c r="BK131" s="212">
        <f>ROUND(I131*H131,2)</f>
        <v>0</v>
      </c>
      <c r="BL131" s="17" t="s">
        <v>123</v>
      </c>
      <c r="BM131" s="211" t="s">
        <v>198</v>
      </c>
    </row>
    <row r="132" s="2" customFormat="1">
      <c r="A132" s="38"/>
      <c r="B132" s="39"/>
      <c r="C132" s="40"/>
      <c r="D132" s="213" t="s">
        <v>125</v>
      </c>
      <c r="E132" s="40"/>
      <c r="F132" s="214" t="s">
        <v>199</v>
      </c>
      <c r="G132" s="40"/>
      <c r="H132" s="40"/>
      <c r="I132" s="215"/>
      <c r="J132" s="40"/>
      <c r="K132" s="40"/>
      <c r="L132" s="44"/>
      <c r="M132" s="216"/>
      <c r="N132" s="217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125</v>
      </c>
      <c r="AU132" s="17" t="s">
        <v>87</v>
      </c>
    </row>
    <row r="133" s="13" customFormat="1">
      <c r="A133" s="13"/>
      <c r="B133" s="218"/>
      <c r="C133" s="219"/>
      <c r="D133" s="220" t="s">
        <v>127</v>
      </c>
      <c r="E133" s="221" t="s">
        <v>19</v>
      </c>
      <c r="F133" s="222" t="s">
        <v>200</v>
      </c>
      <c r="G133" s="219"/>
      <c r="H133" s="223">
        <v>40.625999999999998</v>
      </c>
      <c r="I133" s="224"/>
      <c r="J133" s="219"/>
      <c r="K133" s="219"/>
      <c r="L133" s="225"/>
      <c r="M133" s="226"/>
      <c r="N133" s="227"/>
      <c r="O133" s="227"/>
      <c r="P133" s="227"/>
      <c r="Q133" s="227"/>
      <c r="R133" s="227"/>
      <c r="S133" s="227"/>
      <c r="T133" s="22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9" t="s">
        <v>127</v>
      </c>
      <c r="AU133" s="229" t="s">
        <v>87</v>
      </c>
      <c r="AV133" s="13" t="s">
        <v>87</v>
      </c>
      <c r="AW133" s="13" t="s">
        <v>37</v>
      </c>
      <c r="AX133" s="13" t="s">
        <v>84</v>
      </c>
      <c r="AY133" s="229" t="s">
        <v>116</v>
      </c>
    </row>
    <row r="134" s="2" customFormat="1" ht="24.15" customHeight="1">
      <c r="A134" s="38"/>
      <c r="B134" s="39"/>
      <c r="C134" s="200" t="s">
        <v>201</v>
      </c>
      <c r="D134" s="200" t="s">
        <v>118</v>
      </c>
      <c r="E134" s="201" t="s">
        <v>202</v>
      </c>
      <c r="F134" s="202" t="s">
        <v>203</v>
      </c>
      <c r="G134" s="203" t="s">
        <v>121</v>
      </c>
      <c r="H134" s="204">
        <v>79.200000000000003</v>
      </c>
      <c r="I134" s="205"/>
      <c r="J134" s="206">
        <f>ROUND(I134*H134,2)</f>
        <v>0</v>
      </c>
      <c r="K134" s="202" t="s">
        <v>122</v>
      </c>
      <c r="L134" s="44"/>
      <c r="M134" s="207" t="s">
        <v>19</v>
      </c>
      <c r="N134" s="208" t="s">
        <v>47</v>
      </c>
      <c r="O134" s="84"/>
      <c r="P134" s="209">
        <f>O134*H134</f>
        <v>0</v>
      </c>
      <c r="Q134" s="209">
        <v>0</v>
      </c>
      <c r="R134" s="209">
        <f>Q134*H134</f>
        <v>0</v>
      </c>
      <c r="S134" s="209">
        <v>0</v>
      </c>
      <c r="T134" s="21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1" t="s">
        <v>123</v>
      </c>
      <c r="AT134" s="211" t="s">
        <v>118</v>
      </c>
      <c r="AU134" s="211" t="s">
        <v>87</v>
      </c>
      <c r="AY134" s="17" t="s">
        <v>116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7" t="s">
        <v>84</v>
      </c>
      <c r="BK134" s="212">
        <f>ROUND(I134*H134,2)</f>
        <v>0</v>
      </c>
      <c r="BL134" s="17" t="s">
        <v>123</v>
      </c>
      <c r="BM134" s="211" t="s">
        <v>204</v>
      </c>
    </row>
    <row r="135" s="2" customFormat="1">
      <c r="A135" s="38"/>
      <c r="B135" s="39"/>
      <c r="C135" s="40"/>
      <c r="D135" s="213" t="s">
        <v>125</v>
      </c>
      <c r="E135" s="40"/>
      <c r="F135" s="214" t="s">
        <v>205</v>
      </c>
      <c r="G135" s="40"/>
      <c r="H135" s="40"/>
      <c r="I135" s="215"/>
      <c r="J135" s="40"/>
      <c r="K135" s="40"/>
      <c r="L135" s="44"/>
      <c r="M135" s="216"/>
      <c r="N135" s="217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125</v>
      </c>
      <c r="AU135" s="17" t="s">
        <v>87</v>
      </c>
    </row>
    <row r="136" s="13" customFormat="1">
      <c r="A136" s="13"/>
      <c r="B136" s="218"/>
      <c r="C136" s="219"/>
      <c r="D136" s="220" t="s">
        <v>127</v>
      </c>
      <c r="E136" s="221" t="s">
        <v>19</v>
      </c>
      <c r="F136" s="222" t="s">
        <v>206</v>
      </c>
      <c r="G136" s="219"/>
      <c r="H136" s="223">
        <v>79.200000000000003</v>
      </c>
      <c r="I136" s="224"/>
      <c r="J136" s="219"/>
      <c r="K136" s="219"/>
      <c r="L136" s="225"/>
      <c r="M136" s="226"/>
      <c r="N136" s="227"/>
      <c r="O136" s="227"/>
      <c r="P136" s="227"/>
      <c r="Q136" s="227"/>
      <c r="R136" s="227"/>
      <c r="S136" s="227"/>
      <c r="T136" s="22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9" t="s">
        <v>127</v>
      </c>
      <c r="AU136" s="229" t="s">
        <v>87</v>
      </c>
      <c r="AV136" s="13" t="s">
        <v>87</v>
      </c>
      <c r="AW136" s="13" t="s">
        <v>37</v>
      </c>
      <c r="AX136" s="13" t="s">
        <v>84</v>
      </c>
      <c r="AY136" s="229" t="s">
        <v>116</v>
      </c>
    </row>
    <row r="137" s="2" customFormat="1" ht="16.5" customHeight="1">
      <c r="A137" s="38"/>
      <c r="B137" s="39"/>
      <c r="C137" s="241" t="s">
        <v>207</v>
      </c>
      <c r="D137" s="241" t="s">
        <v>169</v>
      </c>
      <c r="E137" s="242" t="s">
        <v>208</v>
      </c>
      <c r="F137" s="243" t="s">
        <v>209</v>
      </c>
      <c r="G137" s="244" t="s">
        <v>210</v>
      </c>
      <c r="H137" s="245">
        <v>4.3200000000000003</v>
      </c>
      <c r="I137" s="246"/>
      <c r="J137" s="247">
        <f>ROUND(I137*H137,2)</f>
        <v>0</v>
      </c>
      <c r="K137" s="243" t="s">
        <v>122</v>
      </c>
      <c r="L137" s="248"/>
      <c r="M137" s="249" t="s">
        <v>19</v>
      </c>
      <c r="N137" s="250" t="s">
        <v>47</v>
      </c>
      <c r="O137" s="84"/>
      <c r="P137" s="209">
        <f>O137*H137</f>
        <v>0</v>
      </c>
      <c r="Q137" s="209">
        <v>0.001</v>
      </c>
      <c r="R137" s="209">
        <f>Q137*H137</f>
        <v>0.0043200000000000001</v>
      </c>
      <c r="S137" s="209">
        <v>0</v>
      </c>
      <c r="T137" s="21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1" t="s">
        <v>168</v>
      </c>
      <c r="AT137" s="211" t="s">
        <v>169</v>
      </c>
      <c r="AU137" s="211" t="s">
        <v>87</v>
      </c>
      <c r="AY137" s="17" t="s">
        <v>116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7" t="s">
        <v>84</v>
      </c>
      <c r="BK137" s="212">
        <f>ROUND(I137*H137,2)</f>
        <v>0</v>
      </c>
      <c r="BL137" s="17" t="s">
        <v>123</v>
      </c>
      <c r="BM137" s="211" t="s">
        <v>211</v>
      </c>
    </row>
    <row r="138" s="13" customFormat="1">
      <c r="A138" s="13"/>
      <c r="B138" s="218"/>
      <c r="C138" s="219"/>
      <c r="D138" s="220" t="s">
        <v>127</v>
      </c>
      <c r="E138" s="221" t="s">
        <v>19</v>
      </c>
      <c r="F138" s="222" t="s">
        <v>212</v>
      </c>
      <c r="G138" s="219"/>
      <c r="H138" s="223">
        <v>4.3200000000000003</v>
      </c>
      <c r="I138" s="224"/>
      <c r="J138" s="219"/>
      <c r="K138" s="219"/>
      <c r="L138" s="225"/>
      <c r="M138" s="226"/>
      <c r="N138" s="227"/>
      <c r="O138" s="227"/>
      <c r="P138" s="227"/>
      <c r="Q138" s="227"/>
      <c r="R138" s="227"/>
      <c r="S138" s="227"/>
      <c r="T138" s="22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9" t="s">
        <v>127</v>
      </c>
      <c r="AU138" s="229" t="s">
        <v>87</v>
      </c>
      <c r="AV138" s="13" t="s">
        <v>87</v>
      </c>
      <c r="AW138" s="13" t="s">
        <v>37</v>
      </c>
      <c r="AX138" s="13" t="s">
        <v>84</v>
      </c>
      <c r="AY138" s="229" t="s">
        <v>116</v>
      </c>
    </row>
    <row r="139" s="2" customFormat="1" ht="21.75" customHeight="1">
      <c r="A139" s="38"/>
      <c r="B139" s="39"/>
      <c r="C139" s="200" t="s">
        <v>8</v>
      </c>
      <c r="D139" s="200" t="s">
        <v>118</v>
      </c>
      <c r="E139" s="201" t="s">
        <v>213</v>
      </c>
      <c r="F139" s="202" t="s">
        <v>214</v>
      </c>
      <c r="G139" s="203" t="s">
        <v>121</v>
      </c>
      <c r="H139" s="204">
        <v>48.240000000000002</v>
      </c>
      <c r="I139" s="205"/>
      <c r="J139" s="206">
        <f>ROUND(I139*H139,2)</f>
        <v>0</v>
      </c>
      <c r="K139" s="202" t="s">
        <v>122</v>
      </c>
      <c r="L139" s="44"/>
      <c r="M139" s="207" t="s">
        <v>19</v>
      </c>
      <c r="N139" s="208" t="s">
        <v>47</v>
      </c>
      <c r="O139" s="84"/>
      <c r="P139" s="209">
        <f>O139*H139</f>
        <v>0</v>
      </c>
      <c r="Q139" s="209">
        <v>0</v>
      </c>
      <c r="R139" s="209">
        <f>Q139*H139</f>
        <v>0</v>
      </c>
      <c r="S139" s="209">
        <v>0</v>
      </c>
      <c r="T139" s="21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1" t="s">
        <v>123</v>
      </c>
      <c r="AT139" s="211" t="s">
        <v>118</v>
      </c>
      <c r="AU139" s="211" t="s">
        <v>87</v>
      </c>
      <c r="AY139" s="17" t="s">
        <v>116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7" t="s">
        <v>84</v>
      </c>
      <c r="BK139" s="212">
        <f>ROUND(I139*H139,2)</f>
        <v>0</v>
      </c>
      <c r="BL139" s="17" t="s">
        <v>123</v>
      </c>
      <c r="BM139" s="211" t="s">
        <v>215</v>
      </c>
    </row>
    <row r="140" s="2" customFormat="1">
      <c r="A140" s="38"/>
      <c r="B140" s="39"/>
      <c r="C140" s="40"/>
      <c r="D140" s="213" t="s">
        <v>125</v>
      </c>
      <c r="E140" s="40"/>
      <c r="F140" s="214" t="s">
        <v>216</v>
      </c>
      <c r="G140" s="40"/>
      <c r="H140" s="40"/>
      <c r="I140" s="215"/>
      <c r="J140" s="40"/>
      <c r="K140" s="40"/>
      <c r="L140" s="44"/>
      <c r="M140" s="216"/>
      <c r="N140" s="217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125</v>
      </c>
      <c r="AU140" s="17" t="s">
        <v>87</v>
      </c>
    </row>
    <row r="141" s="13" customFormat="1">
      <c r="A141" s="13"/>
      <c r="B141" s="218"/>
      <c r="C141" s="219"/>
      <c r="D141" s="220" t="s">
        <v>127</v>
      </c>
      <c r="E141" s="221" t="s">
        <v>19</v>
      </c>
      <c r="F141" s="222" t="s">
        <v>217</v>
      </c>
      <c r="G141" s="219"/>
      <c r="H141" s="223">
        <v>48.240000000000002</v>
      </c>
      <c r="I141" s="224"/>
      <c r="J141" s="219"/>
      <c r="K141" s="219"/>
      <c r="L141" s="225"/>
      <c r="M141" s="226"/>
      <c r="N141" s="227"/>
      <c r="O141" s="227"/>
      <c r="P141" s="227"/>
      <c r="Q141" s="227"/>
      <c r="R141" s="227"/>
      <c r="S141" s="227"/>
      <c r="T141" s="22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9" t="s">
        <v>127</v>
      </c>
      <c r="AU141" s="229" t="s">
        <v>87</v>
      </c>
      <c r="AV141" s="13" t="s">
        <v>87</v>
      </c>
      <c r="AW141" s="13" t="s">
        <v>37</v>
      </c>
      <c r="AX141" s="13" t="s">
        <v>84</v>
      </c>
      <c r="AY141" s="229" t="s">
        <v>116</v>
      </c>
    </row>
    <row r="142" s="2" customFormat="1" ht="21.75" customHeight="1">
      <c r="A142" s="38"/>
      <c r="B142" s="39"/>
      <c r="C142" s="200" t="s">
        <v>218</v>
      </c>
      <c r="D142" s="200" t="s">
        <v>118</v>
      </c>
      <c r="E142" s="201" t="s">
        <v>219</v>
      </c>
      <c r="F142" s="202" t="s">
        <v>220</v>
      </c>
      <c r="G142" s="203" t="s">
        <v>121</v>
      </c>
      <c r="H142" s="204">
        <v>328.66399999999999</v>
      </c>
      <c r="I142" s="205"/>
      <c r="J142" s="206">
        <f>ROUND(I142*H142,2)</f>
        <v>0</v>
      </c>
      <c r="K142" s="202" t="s">
        <v>122</v>
      </c>
      <c r="L142" s="44"/>
      <c r="M142" s="207" t="s">
        <v>19</v>
      </c>
      <c r="N142" s="208" t="s">
        <v>47</v>
      </c>
      <c r="O142" s="84"/>
      <c r="P142" s="209">
        <f>O142*H142</f>
        <v>0</v>
      </c>
      <c r="Q142" s="209">
        <v>0</v>
      </c>
      <c r="R142" s="209">
        <f>Q142*H142</f>
        <v>0</v>
      </c>
      <c r="S142" s="209">
        <v>0</v>
      </c>
      <c r="T142" s="21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1" t="s">
        <v>123</v>
      </c>
      <c r="AT142" s="211" t="s">
        <v>118</v>
      </c>
      <c r="AU142" s="211" t="s">
        <v>87</v>
      </c>
      <c r="AY142" s="17" t="s">
        <v>116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7" t="s">
        <v>84</v>
      </c>
      <c r="BK142" s="212">
        <f>ROUND(I142*H142,2)</f>
        <v>0</v>
      </c>
      <c r="BL142" s="17" t="s">
        <v>123</v>
      </c>
      <c r="BM142" s="211" t="s">
        <v>221</v>
      </c>
    </row>
    <row r="143" s="2" customFormat="1">
      <c r="A143" s="38"/>
      <c r="B143" s="39"/>
      <c r="C143" s="40"/>
      <c r="D143" s="213" t="s">
        <v>125</v>
      </c>
      <c r="E143" s="40"/>
      <c r="F143" s="214" t="s">
        <v>222</v>
      </c>
      <c r="G143" s="40"/>
      <c r="H143" s="40"/>
      <c r="I143" s="215"/>
      <c r="J143" s="40"/>
      <c r="K143" s="40"/>
      <c r="L143" s="44"/>
      <c r="M143" s="216"/>
      <c r="N143" s="217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125</v>
      </c>
      <c r="AU143" s="17" t="s">
        <v>87</v>
      </c>
    </row>
    <row r="144" s="13" customFormat="1">
      <c r="A144" s="13"/>
      <c r="B144" s="218"/>
      <c r="C144" s="219"/>
      <c r="D144" s="220" t="s">
        <v>127</v>
      </c>
      <c r="E144" s="221" t="s">
        <v>19</v>
      </c>
      <c r="F144" s="222" t="s">
        <v>223</v>
      </c>
      <c r="G144" s="219"/>
      <c r="H144" s="223">
        <v>328.66399999999999</v>
      </c>
      <c r="I144" s="224"/>
      <c r="J144" s="219"/>
      <c r="K144" s="219"/>
      <c r="L144" s="225"/>
      <c r="M144" s="226"/>
      <c r="N144" s="227"/>
      <c r="O144" s="227"/>
      <c r="P144" s="227"/>
      <c r="Q144" s="227"/>
      <c r="R144" s="227"/>
      <c r="S144" s="227"/>
      <c r="T144" s="22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9" t="s">
        <v>127</v>
      </c>
      <c r="AU144" s="229" t="s">
        <v>87</v>
      </c>
      <c r="AV144" s="13" t="s">
        <v>87</v>
      </c>
      <c r="AW144" s="13" t="s">
        <v>37</v>
      </c>
      <c r="AX144" s="13" t="s">
        <v>84</v>
      </c>
      <c r="AY144" s="229" t="s">
        <v>116</v>
      </c>
    </row>
    <row r="145" s="2" customFormat="1" ht="24.15" customHeight="1">
      <c r="A145" s="38"/>
      <c r="B145" s="39"/>
      <c r="C145" s="200" t="s">
        <v>224</v>
      </c>
      <c r="D145" s="200" t="s">
        <v>118</v>
      </c>
      <c r="E145" s="201" t="s">
        <v>225</v>
      </c>
      <c r="F145" s="202" t="s">
        <v>226</v>
      </c>
      <c r="G145" s="203" t="s">
        <v>121</v>
      </c>
      <c r="H145" s="204">
        <v>40.625999999999998</v>
      </c>
      <c r="I145" s="205"/>
      <c r="J145" s="206">
        <f>ROUND(I145*H145,2)</f>
        <v>0</v>
      </c>
      <c r="K145" s="202" t="s">
        <v>122</v>
      </c>
      <c r="L145" s="44"/>
      <c r="M145" s="207" t="s">
        <v>19</v>
      </c>
      <c r="N145" s="208" t="s">
        <v>47</v>
      </c>
      <c r="O145" s="84"/>
      <c r="P145" s="209">
        <f>O145*H145</f>
        <v>0</v>
      </c>
      <c r="Q145" s="209">
        <v>0</v>
      </c>
      <c r="R145" s="209">
        <f>Q145*H145</f>
        <v>0</v>
      </c>
      <c r="S145" s="209">
        <v>0</v>
      </c>
      <c r="T145" s="21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1" t="s">
        <v>123</v>
      </c>
      <c r="AT145" s="211" t="s">
        <v>118</v>
      </c>
      <c r="AU145" s="211" t="s">
        <v>87</v>
      </c>
      <c r="AY145" s="17" t="s">
        <v>116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7" t="s">
        <v>84</v>
      </c>
      <c r="BK145" s="212">
        <f>ROUND(I145*H145,2)</f>
        <v>0</v>
      </c>
      <c r="BL145" s="17" t="s">
        <v>123</v>
      </c>
      <c r="BM145" s="211" t="s">
        <v>227</v>
      </c>
    </row>
    <row r="146" s="2" customFormat="1">
      <c r="A146" s="38"/>
      <c r="B146" s="39"/>
      <c r="C146" s="40"/>
      <c r="D146" s="213" t="s">
        <v>125</v>
      </c>
      <c r="E146" s="40"/>
      <c r="F146" s="214" t="s">
        <v>228</v>
      </c>
      <c r="G146" s="40"/>
      <c r="H146" s="40"/>
      <c r="I146" s="215"/>
      <c r="J146" s="40"/>
      <c r="K146" s="40"/>
      <c r="L146" s="44"/>
      <c r="M146" s="216"/>
      <c r="N146" s="217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125</v>
      </c>
      <c r="AU146" s="17" t="s">
        <v>87</v>
      </c>
    </row>
    <row r="147" s="13" customFormat="1">
      <c r="A147" s="13"/>
      <c r="B147" s="218"/>
      <c r="C147" s="219"/>
      <c r="D147" s="220" t="s">
        <v>127</v>
      </c>
      <c r="E147" s="221" t="s">
        <v>19</v>
      </c>
      <c r="F147" s="222" t="s">
        <v>200</v>
      </c>
      <c r="G147" s="219"/>
      <c r="H147" s="223">
        <v>40.625999999999998</v>
      </c>
      <c r="I147" s="224"/>
      <c r="J147" s="219"/>
      <c r="K147" s="219"/>
      <c r="L147" s="225"/>
      <c r="M147" s="226"/>
      <c r="N147" s="227"/>
      <c r="O147" s="227"/>
      <c r="P147" s="227"/>
      <c r="Q147" s="227"/>
      <c r="R147" s="227"/>
      <c r="S147" s="227"/>
      <c r="T147" s="22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9" t="s">
        <v>127</v>
      </c>
      <c r="AU147" s="229" t="s">
        <v>87</v>
      </c>
      <c r="AV147" s="13" t="s">
        <v>87</v>
      </c>
      <c r="AW147" s="13" t="s">
        <v>37</v>
      </c>
      <c r="AX147" s="13" t="s">
        <v>84</v>
      </c>
      <c r="AY147" s="229" t="s">
        <v>116</v>
      </c>
    </row>
    <row r="148" s="2" customFormat="1" ht="24.15" customHeight="1">
      <c r="A148" s="38"/>
      <c r="B148" s="39"/>
      <c r="C148" s="200" t="s">
        <v>229</v>
      </c>
      <c r="D148" s="200" t="s">
        <v>118</v>
      </c>
      <c r="E148" s="201" t="s">
        <v>230</v>
      </c>
      <c r="F148" s="202" t="s">
        <v>231</v>
      </c>
      <c r="G148" s="203" t="s">
        <v>121</v>
      </c>
      <c r="H148" s="204">
        <v>48.240000000000002</v>
      </c>
      <c r="I148" s="205"/>
      <c r="J148" s="206">
        <f>ROUND(I148*H148,2)</f>
        <v>0</v>
      </c>
      <c r="K148" s="202" t="s">
        <v>122</v>
      </c>
      <c r="L148" s="44"/>
      <c r="M148" s="207" t="s">
        <v>19</v>
      </c>
      <c r="N148" s="208" t="s">
        <v>47</v>
      </c>
      <c r="O148" s="84"/>
      <c r="P148" s="209">
        <f>O148*H148</f>
        <v>0</v>
      </c>
      <c r="Q148" s="209">
        <v>0</v>
      </c>
      <c r="R148" s="209">
        <f>Q148*H148</f>
        <v>0</v>
      </c>
      <c r="S148" s="209">
        <v>0</v>
      </c>
      <c r="T148" s="21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1" t="s">
        <v>123</v>
      </c>
      <c r="AT148" s="211" t="s">
        <v>118</v>
      </c>
      <c r="AU148" s="211" t="s">
        <v>87</v>
      </c>
      <c r="AY148" s="17" t="s">
        <v>116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7" t="s">
        <v>84</v>
      </c>
      <c r="BK148" s="212">
        <f>ROUND(I148*H148,2)</f>
        <v>0</v>
      </c>
      <c r="BL148" s="17" t="s">
        <v>123</v>
      </c>
      <c r="BM148" s="211" t="s">
        <v>232</v>
      </c>
    </row>
    <row r="149" s="2" customFormat="1">
      <c r="A149" s="38"/>
      <c r="B149" s="39"/>
      <c r="C149" s="40"/>
      <c r="D149" s="213" t="s">
        <v>125</v>
      </c>
      <c r="E149" s="40"/>
      <c r="F149" s="214" t="s">
        <v>233</v>
      </c>
      <c r="G149" s="40"/>
      <c r="H149" s="40"/>
      <c r="I149" s="215"/>
      <c r="J149" s="40"/>
      <c r="K149" s="40"/>
      <c r="L149" s="44"/>
      <c r="M149" s="216"/>
      <c r="N149" s="217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125</v>
      </c>
      <c r="AU149" s="17" t="s">
        <v>87</v>
      </c>
    </row>
    <row r="150" s="13" customFormat="1">
      <c r="A150" s="13"/>
      <c r="B150" s="218"/>
      <c r="C150" s="219"/>
      <c r="D150" s="220" t="s">
        <v>127</v>
      </c>
      <c r="E150" s="221" t="s">
        <v>19</v>
      </c>
      <c r="F150" s="222" t="s">
        <v>234</v>
      </c>
      <c r="G150" s="219"/>
      <c r="H150" s="223">
        <v>48.240000000000002</v>
      </c>
      <c r="I150" s="224"/>
      <c r="J150" s="219"/>
      <c r="K150" s="219"/>
      <c r="L150" s="225"/>
      <c r="M150" s="226"/>
      <c r="N150" s="227"/>
      <c r="O150" s="227"/>
      <c r="P150" s="227"/>
      <c r="Q150" s="227"/>
      <c r="R150" s="227"/>
      <c r="S150" s="227"/>
      <c r="T150" s="22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9" t="s">
        <v>127</v>
      </c>
      <c r="AU150" s="229" t="s">
        <v>87</v>
      </c>
      <c r="AV150" s="13" t="s">
        <v>87</v>
      </c>
      <c r="AW150" s="13" t="s">
        <v>37</v>
      </c>
      <c r="AX150" s="13" t="s">
        <v>84</v>
      </c>
      <c r="AY150" s="229" t="s">
        <v>116</v>
      </c>
    </row>
    <row r="151" s="2" customFormat="1" ht="16.5" customHeight="1">
      <c r="A151" s="38"/>
      <c r="B151" s="39"/>
      <c r="C151" s="241" t="s">
        <v>235</v>
      </c>
      <c r="D151" s="241" t="s">
        <v>169</v>
      </c>
      <c r="E151" s="242" t="s">
        <v>236</v>
      </c>
      <c r="F151" s="243" t="s">
        <v>237</v>
      </c>
      <c r="G151" s="244" t="s">
        <v>131</v>
      </c>
      <c r="H151" s="245">
        <v>4.4429999999999996</v>
      </c>
      <c r="I151" s="246"/>
      <c r="J151" s="247">
        <f>ROUND(I151*H151,2)</f>
        <v>0</v>
      </c>
      <c r="K151" s="243" t="s">
        <v>122</v>
      </c>
      <c r="L151" s="248"/>
      <c r="M151" s="249" t="s">
        <v>19</v>
      </c>
      <c r="N151" s="250" t="s">
        <v>47</v>
      </c>
      <c r="O151" s="84"/>
      <c r="P151" s="209">
        <f>O151*H151</f>
        <v>0</v>
      </c>
      <c r="Q151" s="209">
        <v>0.20999999999999999</v>
      </c>
      <c r="R151" s="209">
        <f>Q151*H151</f>
        <v>0.93302999999999992</v>
      </c>
      <c r="S151" s="209">
        <v>0</v>
      </c>
      <c r="T151" s="21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1" t="s">
        <v>168</v>
      </c>
      <c r="AT151" s="211" t="s">
        <v>169</v>
      </c>
      <c r="AU151" s="211" t="s">
        <v>87</v>
      </c>
      <c r="AY151" s="17" t="s">
        <v>116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17" t="s">
        <v>84</v>
      </c>
      <c r="BK151" s="212">
        <f>ROUND(I151*H151,2)</f>
        <v>0</v>
      </c>
      <c r="BL151" s="17" t="s">
        <v>123</v>
      </c>
      <c r="BM151" s="211" t="s">
        <v>238</v>
      </c>
    </row>
    <row r="152" s="13" customFormat="1">
      <c r="A152" s="13"/>
      <c r="B152" s="218"/>
      <c r="C152" s="219"/>
      <c r="D152" s="220" t="s">
        <v>127</v>
      </c>
      <c r="E152" s="221" t="s">
        <v>19</v>
      </c>
      <c r="F152" s="222" t="s">
        <v>239</v>
      </c>
      <c r="G152" s="219"/>
      <c r="H152" s="223">
        <v>4.4429999999999996</v>
      </c>
      <c r="I152" s="224"/>
      <c r="J152" s="219"/>
      <c r="K152" s="219"/>
      <c r="L152" s="225"/>
      <c r="M152" s="226"/>
      <c r="N152" s="227"/>
      <c r="O152" s="227"/>
      <c r="P152" s="227"/>
      <c r="Q152" s="227"/>
      <c r="R152" s="227"/>
      <c r="S152" s="227"/>
      <c r="T152" s="22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9" t="s">
        <v>127</v>
      </c>
      <c r="AU152" s="229" t="s">
        <v>87</v>
      </c>
      <c r="AV152" s="13" t="s">
        <v>87</v>
      </c>
      <c r="AW152" s="13" t="s">
        <v>37</v>
      </c>
      <c r="AX152" s="13" t="s">
        <v>84</v>
      </c>
      <c r="AY152" s="229" t="s">
        <v>116</v>
      </c>
    </row>
    <row r="153" s="2" customFormat="1" ht="16.5" customHeight="1">
      <c r="A153" s="38"/>
      <c r="B153" s="39"/>
      <c r="C153" s="200" t="s">
        <v>240</v>
      </c>
      <c r="D153" s="200" t="s">
        <v>118</v>
      </c>
      <c r="E153" s="201" t="s">
        <v>241</v>
      </c>
      <c r="F153" s="202" t="s">
        <v>242</v>
      </c>
      <c r="G153" s="203" t="s">
        <v>121</v>
      </c>
      <c r="H153" s="204">
        <v>158.40000000000001</v>
      </c>
      <c r="I153" s="205"/>
      <c r="J153" s="206">
        <f>ROUND(I153*H153,2)</f>
        <v>0</v>
      </c>
      <c r="K153" s="202" t="s">
        <v>122</v>
      </c>
      <c r="L153" s="44"/>
      <c r="M153" s="207" t="s">
        <v>19</v>
      </c>
      <c r="N153" s="208" t="s">
        <v>47</v>
      </c>
      <c r="O153" s="84"/>
      <c r="P153" s="209">
        <f>O153*H153</f>
        <v>0</v>
      </c>
      <c r="Q153" s="209">
        <v>0</v>
      </c>
      <c r="R153" s="209">
        <f>Q153*H153</f>
        <v>0</v>
      </c>
      <c r="S153" s="209">
        <v>0</v>
      </c>
      <c r="T153" s="21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1" t="s">
        <v>123</v>
      </c>
      <c r="AT153" s="211" t="s">
        <v>118</v>
      </c>
      <c r="AU153" s="211" t="s">
        <v>87</v>
      </c>
      <c r="AY153" s="17" t="s">
        <v>116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7" t="s">
        <v>84</v>
      </c>
      <c r="BK153" s="212">
        <f>ROUND(I153*H153,2)</f>
        <v>0</v>
      </c>
      <c r="BL153" s="17" t="s">
        <v>123</v>
      </c>
      <c r="BM153" s="211" t="s">
        <v>243</v>
      </c>
    </row>
    <row r="154" s="2" customFormat="1">
      <c r="A154" s="38"/>
      <c r="B154" s="39"/>
      <c r="C154" s="40"/>
      <c r="D154" s="213" t="s">
        <v>125</v>
      </c>
      <c r="E154" s="40"/>
      <c r="F154" s="214" t="s">
        <v>244</v>
      </c>
      <c r="G154" s="40"/>
      <c r="H154" s="40"/>
      <c r="I154" s="215"/>
      <c r="J154" s="40"/>
      <c r="K154" s="40"/>
      <c r="L154" s="44"/>
      <c r="M154" s="216"/>
      <c r="N154" s="217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125</v>
      </c>
      <c r="AU154" s="17" t="s">
        <v>87</v>
      </c>
    </row>
    <row r="155" s="13" customFormat="1">
      <c r="A155" s="13"/>
      <c r="B155" s="218"/>
      <c r="C155" s="219"/>
      <c r="D155" s="220" t="s">
        <v>127</v>
      </c>
      <c r="E155" s="221" t="s">
        <v>19</v>
      </c>
      <c r="F155" s="222" t="s">
        <v>245</v>
      </c>
      <c r="G155" s="219"/>
      <c r="H155" s="223">
        <v>158.40000000000001</v>
      </c>
      <c r="I155" s="224"/>
      <c r="J155" s="219"/>
      <c r="K155" s="219"/>
      <c r="L155" s="225"/>
      <c r="M155" s="226"/>
      <c r="N155" s="227"/>
      <c r="O155" s="227"/>
      <c r="P155" s="227"/>
      <c r="Q155" s="227"/>
      <c r="R155" s="227"/>
      <c r="S155" s="227"/>
      <c r="T155" s="22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9" t="s">
        <v>127</v>
      </c>
      <c r="AU155" s="229" t="s">
        <v>87</v>
      </c>
      <c r="AV155" s="13" t="s">
        <v>87</v>
      </c>
      <c r="AW155" s="13" t="s">
        <v>37</v>
      </c>
      <c r="AX155" s="13" t="s">
        <v>84</v>
      </c>
      <c r="AY155" s="229" t="s">
        <v>116</v>
      </c>
    </row>
    <row r="156" s="2" customFormat="1" ht="16.5" customHeight="1">
      <c r="A156" s="38"/>
      <c r="B156" s="39"/>
      <c r="C156" s="200" t="s">
        <v>7</v>
      </c>
      <c r="D156" s="200" t="s">
        <v>118</v>
      </c>
      <c r="E156" s="201" t="s">
        <v>246</v>
      </c>
      <c r="F156" s="202" t="s">
        <v>247</v>
      </c>
      <c r="G156" s="203" t="s">
        <v>121</v>
      </c>
      <c r="H156" s="204">
        <v>79.200000000000003</v>
      </c>
      <c r="I156" s="205"/>
      <c r="J156" s="206">
        <f>ROUND(I156*H156,2)</f>
        <v>0</v>
      </c>
      <c r="K156" s="202" t="s">
        <v>122</v>
      </c>
      <c r="L156" s="44"/>
      <c r="M156" s="207" t="s">
        <v>19</v>
      </c>
      <c r="N156" s="208" t="s">
        <v>47</v>
      </c>
      <c r="O156" s="84"/>
      <c r="P156" s="209">
        <f>O156*H156</f>
        <v>0</v>
      </c>
      <c r="Q156" s="209">
        <v>0</v>
      </c>
      <c r="R156" s="209">
        <f>Q156*H156</f>
        <v>0</v>
      </c>
      <c r="S156" s="209">
        <v>0</v>
      </c>
      <c r="T156" s="21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1" t="s">
        <v>123</v>
      </c>
      <c r="AT156" s="211" t="s">
        <v>118</v>
      </c>
      <c r="AU156" s="211" t="s">
        <v>87</v>
      </c>
      <c r="AY156" s="17" t="s">
        <v>116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7" t="s">
        <v>84</v>
      </c>
      <c r="BK156" s="212">
        <f>ROUND(I156*H156,2)</f>
        <v>0</v>
      </c>
      <c r="BL156" s="17" t="s">
        <v>123</v>
      </c>
      <c r="BM156" s="211" t="s">
        <v>248</v>
      </c>
    </row>
    <row r="157" s="2" customFormat="1">
      <c r="A157" s="38"/>
      <c r="B157" s="39"/>
      <c r="C157" s="40"/>
      <c r="D157" s="213" t="s">
        <v>125</v>
      </c>
      <c r="E157" s="40"/>
      <c r="F157" s="214" t="s">
        <v>249</v>
      </c>
      <c r="G157" s="40"/>
      <c r="H157" s="40"/>
      <c r="I157" s="215"/>
      <c r="J157" s="40"/>
      <c r="K157" s="40"/>
      <c r="L157" s="44"/>
      <c r="M157" s="216"/>
      <c r="N157" s="217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125</v>
      </c>
      <c r="AU157" s="17" t="s">
        <v>87</v>
      </c>
    </row>
    <row r="158" s="13" customFormat="1">
      <c r="A158" s="13"/>
      <c r="B158" s="218"/>
      <c r="C158" s="219"/>
      <c r="D158" s="220" t="s">
        <v>127</v>
      </c>
      <c r="E158" s="221" t="s">
        <v>19</v>
      </c>
      <c r="F158" s="222" t="s">
        <v>250</v>
      </c>
      <c r="G158" s="219"/>
      <c r="H158" s="223">
        <v>79.200000000000003</v>
      </c>
      <c r="I158" s="224"/>
      <c r="J158" s="219"/>
      <c r="K158" s="219"/>
      <c r="L158" s="225"/>
      <c r="M158" s="226"/>
      <c r="N158" s="227"/>
      <c r="O158" s="227"/>
      <c r="P158" s="227"/>
      <c r="Q158" s="227"/>
      <c r="R158" s="227"/>
      <c r="S158" s="227"/>
      <c r="T158" s="22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9" t="s">
        <v>127</v>
      </c>
      <c r="AU158" s="229" t="s">
        <v>87</v>
      </c>
      <c r="AV158" s="13" t="s">
        <v>87</v>
      </c>
      <c r="AW158" s="13" t="s">
        <v>37</v>
      </c>
      <c r="AX158" s="13" t="s">
        <v>84</v>
      </c>
      <c r="AY158" s="229" t="s">
        <v>116</v>
      </c>
    </row>
    <row r="159" s="2" customFormat="1" ht="24.15" customHeight="1">
      <c r="A159" s="38"/>
      <c r="B159" s="39"/>
      <c r="C159" s="200" t="s">
        <v>251</v>
      </c>
      <c r="D159" s="200" t="s">
        <v>118</v>
      </c>
      <c r="E159" s="201" t="s">
        <v>252</v>
      </c>
      <c r="F159" s="202" t="s">
        <v>253</v>
      </c>
      <c r="G159" s="203" t="s">
        <v>121</v>
      </c>
      <c r="H159" s="204">
        <v>119.82599999999999</v>
      </c>
      <c r="I159" s="205"/>
      <c r="J159" s="206">
        <f>ROUND(I159*H159,2)</f>
        <v>0</v>
      </c>
      <c r="K159" s="202" t="s">
        <v>122</v>
      </c>
      <c r="L159" s="44"/>
      <c r="M159" s="207" t="s">
        <v>19</v>
      </c>
      <c r="N159" s="208" t="s">
        <v>47</v>
      </c>
      <c r="O159" s="84"/>
      <c r="P159" s="209">
        <f>O159*H159</f>
        <v>0</v>
      </c>
      <c r="Q159" s="209">
        <v>0</v>
      </c>
      <c r="R159" s="209">
        <f>Q159*H159</f>
        <v>0</v>
      </c>
      <c r="S159" s="209">
        <v>0</v>
      </c>
      <c r="T159" s="21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1" t="s">
        <v>123</v>
      </c>
      <c r="AT159" s="211" t="s">
        <v>118</v>
      </c>
      <c r="AU159" s="211" t="s">
        <v>87</v>
      </c>
      <c r="AY159" s="17" t="s">
        <v>116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7" t="s">
        <v>84</v>
      </c>
      <c r="BK159" s="212">
        <f>ROUND(I159*H159,2)</f>
        <v>0</v>
      </c>
      <c r="BL159" s="17" t="s">
        <v>123</v>
      </c>
      <c r="BM159" s="211" t="s">
        <v>254</v>
      </c>
    </row>
    <row r="160" s="2" customFormat="1">
      <c r="A160" s="38"/>
      <c r="B160" s="39"/>
      <c r="C160" s="40"/>
      <c r="D160" s="213" t="s">
        <v>125</v>
      </c>
      <c r="E160" s="40"/>
      <c r="F160" s="214" t="s">
        <v>255</v>
      </c>
      <c r="G160" s="40"/>
      <c r="H160" s="40"/>
      <c r="I160" s="215"/>
      <c r="J160" s="40"/>
      <c r="K160" s="40"/>
      <c r="L160" s="44"/>
      <c r="M160" s="216"/>
      <c r="N160" s="217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125</v>
      </c>
      <c r="AU160" s="17" t="s">
        <v>87</v>
      </c>
    </row>
    <row r="161" s="13" customFormat="1">
      <c r="A161" s="13"/>
      <c r="B161" s="218"/>
      <c r="C161" s="219"/>
      <c r="D161" s="220" t="s">
        <v>127</v>
      </c>
      <c r="E161" s="221" t="s">
        <v>19</v>
      </c>
      <c r="F161" s="222" t="s">
        <v>256</v>
      </c>
      <c r="G161" s="219"/>
      <c r="H161" s="223">
        <v>40.625999999999998</v>
      </c>
      <c r="I161" s="224"/>
      <c r="J161" s="219"/>
      <c r="K161" s="219"/>
      <c r="L161" s="225"/>
      <c r="M161" s="226"/>
      <c r="N161" s="227"/>
      <c r="O161" s="227"/>
      <c r="P161" s="227"/>
      <c r="Q161" s="227"/>
      <c r="R161" s="227"/>
      <c r="S161" s="227"/>
      <c r="T161" s="22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9" t="s">
        <v>127</v>
      </c>
      <c r="AU161" s="229" t="s">
        <v>87</v>
      </c>
      <c r="AV161" s="13" t="s">
        <v>87</v>
      </c>
      <c r="AW161" s="13" t="s">
        <v>37</v>
      </c>
      <c r="AX161" s="13" t="s">
        <v>76</v>
      </c>
      <c r="AY161" s="229" t="s">
        <v>116</v>
      </c>
    </row>
    <row r="162" s="13" customFormat="1">
      <c r="A162" s="13"/>
      <c r="B162" s="218"/>
      <c r="C162" s="219"/>
      <c r="D162" s="220" t="s">
        <v>127</v>
      </c>
      <c r="E162" s="221" t="s">
        <v>19</v>
      </c>
      <c r="F162" s="222" t="s">
        <v>250</v>
      </c>
      <c r="G162" s="219"/>
      <c r="H162" s="223">
        <v>79.200000000000003</v>
      </c>
      <c r="I162" s="224"/>
      <c r="J162" s="219"/>
      <c r="K162" s="219"/>
      <c r="L162" s="225"/>
      <c r="M162" s="226"/>
      <c r="N162" s="227"/>
      <c r="O162" s="227"/>
      <c r="P162" s="227"/>
      <c r="Q162" s="227"/>
      <c r="R162" s="227"/>
      <c r="S162" s="227"/>
      <c r="T162" s="22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9" t="s">
        <v>127</v>
      </c>
      <c r="AU162" s="229" t="s">
        <v>87</v>
      </c>
      <c r="AV162" s="13" t="s">
        <v>87</v>
      </c>
      <c r="AW162" s="13" t="s">
        <v>37</v>
      </c>
      <c r="AX162" s="13" t="s">
        <v>76</v>
      </c>
      <c r="AY162" s="229" t="s">
        <v>116</v>
      </c>
    </row>
    <row r="163" s="14" customFormat="1">
      <c r="A163" s="14"/>
      <c r="B163" s="230"/>
      <c r="C163" s="231"/>
      <c r="D163" s="220" t="s">
        <v>127</v>
      </c>
      <c r="E163" s="232" t="s">
        <v>19</v>
      </c>
      <c r="F163" s="233" t="s">
        <v>143</v>
      </c>
      <c r="G163" s="231"/>
      <c r="H163" s="234">
        <v>119.82599999999999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0" t="s">
        <v>127</v>
      </c>
      <c r="AU163" s="240" t="s">
        <v>87</v>
      </c>
      <c r="AV163" s="14" t="s">
        <v>123</v>
      </c>
      <c r="AW163" s="14" t="s">
        <v>37</v>
      </c>
      <c r="AX163" s="14" t="s">
        <v>84</v>
      </c>
      <c r="AY163" s="240" t="s">
        <v>116</v>
      </c>
    </row>
    <row r="164" s="2" customFormat="1" ht="21.75" customHeight="1">
      <c r="A164" s="38"/>
      <c r="B164" s="39"/>
      <c r="C164" s="200" t="s">
        <v>257</v>
      </c>
      <c r="D164" s="200" t="s">
        <v>118</v>
      </c>
      <c r="E164" s="201" t="s">
        <v>258</v>
      </c>
      <c r="F164" s="202" t="s">
        <v>259</v>
      </c>
      <c r="G164" s="203" t="s">
        <v>121</v>
      </c>
      <c r="H164" s="204">
        <v>119.82599999999999</v>
      </c>
      <c r="I164" s="205"/>
      <c r="J164" s="206">
        <f>ROUND(I164*H164,2)</f>
        <v>0</v>
      </c>
      <c r="K164" s="202" t="s">
        <v>122</v>
      </c>
      <c r="L164" s="44"/>
      <c r="M164" s="207" t="s">
        <v>19</v>
      </c>
      <c r="N164" s="208" t="s">
        <v>47</v>
      </c>
      <c r="O164" s="84"/>
      <c r="P164" s="209">
        <f>O164*H164</f>
        <v>0</v>
      </c>
      <c r="Q164" s="209">
        <v>0</v>
      </c>
      <c r="R164" s="209">
        <f>Q164*H164</f>
        <v>0</v>
      </c>
      <c r="S164" s="209">
        <v>0</v>
      </c>
      <c r="T164" s="21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1" t="s">
        <v>123</v>
      </c>
      <c r="AT164" s="211" t="s">
        <v>118</v>
      </c>
      <c r="AU164" s="211" t="s">
        <v>87</v>
      </c>
      <c r="AY164" s="17" t="s">
        <v>116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7" t="s">
        <v>84</v>
      </c>
      <c r="BK164" s="212">
        <f>ROUND(I164*H164,2)</f>
        <v>0</v>
      </c>
      <c r="BL164" s="17" t="s">
        <v>123</v>
      </c>
      <c r="BM164" s="211" t="s">
        <v>260</v>
      </c>
    </row>
    <row r="165" s="2" customFormat="1">
      <c r="A165" s="38"/>
      <c r="B165" s="39"/>
      <c r="C165" s="40"/>
      <c r="D165" s="213" t="s">
        <v>125</v>
      </c>
      <c r="E165" s="40"/>
      <c r="F165" s="214" t="s">
        <v>261</v>
      </c>
      <c r="G165" s="40"/>
      <c r="H165" s="40"/>
      <c r="I165" s="215"/>
      <c r="J165" s="40"/>
      <c r="K165" s="40"/>
      <c r="L165" s="44"/>
      <c r="M165" s="216"/>
      <c r="N165" s="217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125</v>
      </c>
      <c r="AU165" s="17" t="s">
        <v>87</v>
      </c>
    </row>
    <row r="166" s="13" customFormat="1">
      <c r="A166" s="13"/>
      <c r="B166" s="218"/>
      <c r="C166" s="219"/>
      <c r="D166" s="220" t="s">
        <v>127</v>
      </c>
      <c r="E166" s="221" t="s">
        <v>19</v>
      </c>
      <c r="F166" s="222" t="s">
        <v>262</v>
      </c>
      <c r="G166" s="219"/>
      <c r="H166" s="223">
        <v>119.82599999999999</v>
      </c>
      <c r="I166" s="224"/>
      <c r="J166" s="219"/>
      <c r="K166" s="219"/>
      <c r="L166" s="225"/>
      <c r="M166" s="226"/>
      <c r="N166" s="227"/>
      <c r="O166" s="227"/>
      <c r="P166" s="227"/>
      <c r="Q166" s="227"/>
      <c r="R166" s="227"/>
      <c r="S166" s="227"/>
      <c r="T166" s="22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9" t="s">
        <v>127</v>
      </c>
      <c r="AU166" s="229" t="s">
        <v>87</v>
      </c>
      <c r="AV166" s="13" t="s">
        <v>87</v>
      </c>
      <c r="AW166" s="13" t="s">
        <v>37</v>
      </c>
      <c r="AX166" s="13" t="s">
        <v>84</v>
      </c>
      <c r="AY166" s="229" t="s">
        <v>116</v>
      </c>
    </row>
    <row r="167" s="2" customFormat="1" ht="16.5" customHeight="1">
      <c r="A167" s="38"/>
      <c r="B167" s="39"/>
      <c r="C167" s="241" t="s">
        <v>263</v>
      </c>
      <c r="D167" s="241" t="s">
        <v>169</v>
      </c>
      <c r="E167" s="242" t="s">
        <v>264</v>
      </c>
      <c r="F167" s="243" t="s">
        <v>265</v>
      </c>
      <c r="G167" s="244" t="s">
        <v>266</v>
      </c>
      <c r="H167" s="245">
        <v>0.20000000000000001</v>
      </c>
      <c r="I167" s="246"/>
      <c r="J167" s="247">
        <f>ROUND(I167*H167,2)</f>
        <v>0</v>
      </c>
      <c r="K167" s="243" t="s">
        <v>122</v>
      </c>
      <c r="L167" s="248"/>
      <c r="M167" s="249" t="s">
        <v>19</v>
      </c>
      <c r="N167" s="250" t="s">
        <v>47</v>
      </c>
      <c r="O167" s="84"/>
      <c r="P167" s="209">
        <f>O167*H167</f>
        <v>0</v>
      </c>
      <c r="Q167" s="209">
        <v>0.001</v>
      </c>
      <c r="R167" s="209">
        <f>Q167*H167</f>
        <v>0.00020000000000000001</v>
      </c>
      <c r="S167" s="209">
        <v>0</v>
      </c>
      <c r="T167" s="21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1" t="s">
        <v>168</v>
      </c>
      <c r="AT167" s="211" t="s">
        <v>169</v>
      </c>
      <c r="AU167" s="211" t="s">
        <v>87</v>
      </c>
      <c r="AY167" s="17" t="s">
        <v>116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17" t="s">
        <v>84</v>
      </c>
      <c r="BK167" s="212">
        <f>ROUND(I167*H167,2)</f>
        <v>0</v>
      </c>
      <c r="BL167" s="17" t="s">
        <v>123</v>
      </c>
      <c r="BM167" s="211" t="s">
        <v>267</v>
      </c>
    </row>
    <row r="168" s="12" customFormat="1" ht="22.8" customHeight="1">
      <c r="A168" s="12"/>
      <c r="B168" s="184"/>
      <c r="C168" s="185"/>
      <c r="D168" s="186" t="s">
        <v>75</v>
      </c>
      <c r="E168" s="198" t="s">
        <v>87</v>
      </c>
      <c r="F168" s="198" t="s">
        <v>268</v>
      </c>
      <c r="G168" s="185"/>
      <c r="H168" s="185"/>
      <c r="I168" s="188"/>
      <c r="J168" s="199">
        <f>BK168</f>
        <v>0</v>
      </c>
      <c r="K168" s="185"/>
      <c r="L168" s="190"/>
      <c r="M168" s="191"/>
      <c r="N168" s="192"/>
      <c r="O168" s="192"/>
      <c r="P168" s="193">
        <f>SUM(P169:P178)</f>
        <v>0</v>
      </c>
      <c r="Q168" s="192"/>
      <c r="R168" s="193">
        <f>SUM(R169:R178)</f>
        <v>0.12893648000000002</v>
      </c>
      <c r="S168" s="192"/>
      <c r="T168" s="194">
        <f>SUM(T169:T178)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5" t="s">
        <v>84</v>
      </c>
      <c r="AT168" s="196" t="s">
        <v>75</v>
      </c>
      <c r="AU168" s="196" t="s">
        <v>84</v>
      </c>
      <c r="AY168" s="195" t="s">
        <v>116</v>
      </c>
      <c r="BK168" s="197">
        <f>SUM(BK169:BK178)</f>
        <v>0</v>
      </c>
    </row>
    <row r="169" s="2" customFormat="1" ht="24.15" customHeight="1">
      <c r="A169" s="38"/>
      <c r="B169" s="39"/>
      <c r="C169" s="200" t="s">
        <v>269</v>
      </c>
      <c r="D169" s="200" t="s">
        <v>118</v>
      </c>
      <c r="E169" s="201" t="s">
        <v>270</v>
      </c>
      <c r="F169" s="202" t="s">
        <v>271</v>
      </c>
      <c r="G169" s="203" t="s">
        <v>121</v>
      </c>
      <c r="H169" s="204">
        <v>288.53199999999998</v>
      </c>
      <c r="I169" s="205"/>
      <c r="J169" s="206">
        <f>ROUND(I169*H169,2)</f>
        <v>0</v>
      </c>
      <c r="K169" s="202" t="s">
        <v>122</v>
      </c>
      <c r="L169" s="44"/>
      <c r="M169" s="207" t="s">
        <v>19</v>
      </c>
      <c r="N169" s="208" t="s">
        <v>47</v>
      </c>
      <c r="O169" s="84"/>
      <c r="P169" s="209">
        <f>O169*H169</f>
        <v>0</v>
      </c>
      <c r="Q169" s="209">
        <v>0.00013999999999999999</v>
      </c>
      <c r="R169" s="209">
        <f>Q169*H169</f>
        <v>0.040394479999999996</v>
      </c>
      <c r="S169" s="209">
        <v>0</v>
      </c>
      <c r="T169" s="21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1" t="s">
        <v>123</v>
      </c>
      <c r="AT169" s="211" t="s">
        <v>118</v>
      </c>
      <c r="AU169" s="211" t="s">
        <v>87</v>
      </c>
      <c r="AY169" s="17" t="s">
        <v>116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17" t="s">
        <v>84</v>
      </c>
      <c r="BK169" s="212">
        <f>ROUND(I169*H169,2)</f>
        <v>0</v>
      </c>
      <c r="BL169" s="17" t="s">
        <v>123</v>
      </c>
      <c r="BM169" s="211" t="s">
        <v>272</v>
      </c>
    </row>
    <row r="170" s="2" customFormat="1">
      <c r="A170" s="38"/>
      <c r="B170" s="39"/>
      <c r="C170" s="40"/>
      <c r="D170" s="213" t="s">
        <v>125</v>
      </c>
      <c r="E170" s="40"/>
      <c r="F170" s="214" t="s">
        <v>273</v>
      </c>
      <c r="G170" s="40"/>
      <c r="H170" s="40"/>
      <c r="I170" s="215"/>
      <c r="J170" s="40"/>
      <c r="K170" s="40"/>
      <c r="L170" s="44"/>
      <c r="M170" s="216"/>
      <c r="N170" s="217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125</v>
      </c>
      <c r="AU170" s="17" t="s">
        <v>87</v>
      </c>
    </row>
    <row r="171" s="13" customFormat="1">
      <c r="A171" s="13"/>
      <c r="B171" s="218"/>
      <c r="C171" s="219"/>
      <c r="D171" s="220" t="s">
        <v>127</v>
      </c>
      <c r="E171" s="221" t="s">
        <v>19</v>
      </c>
      <c r="F171" s="222" t="s">
        <v>274</v>
      </c>
      <c r="G171" s="219"/>
      <c r="H171" s="223">
        <v>109.8</v>
      </c>
      <c r="I171" s="224"/>
      <c r="J171" s="219"/>
      <c r="K171" s="219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127</v>
      </c>
      <c r="AU171" s="229" t="s">
        <v>87</v>
      </c>
      <c r="AV171" s="13" t="s">
        <v>87</v>
      </c>
      <c r="AW171" s="13" t="s">
        <v>37</v>
      </c>
      <c r="AX171" s="13" t="s">
        <v>76</v>
      </c>
      <c r="AY171" s="229" t="s">
        <v>116</v>
      </c>
    </row>
    <row r="172" s="13" customFormat="1">
      <c r="A172" s="13"/>
      <c r="B172" s="218"/>
      <c r="C172" s="219"/>
      <c r="D172" s="220" t="s">
        <v>127</v>
      </c>
      <c r="E172" s="221" t="s">
        <v>19</v>
      </c>
      <c r="F172" s="222" t="s">
        <v>275</v>
      </c>
      <c r="G172" s="219"/>
      <c r="H172" s="223">
        <v>178.732</v>
      </c>
      <c r="I172" s="224"/>
      <c r="J172" s="219"/>
      <c r="K172" s="219"/>
      <c r="L172" s="225"/>
      <c r="M172" s="226"/>
      <c r="N172" s="227"/>
      <c r="O172" s="227"/>
      <c r="P172" s="227"/>
      <c r="Q172" s="227"/>
      <c r="R172" s="227"/>
      <c r="S172" s="227"/>
      <c r="T172" s="22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9" t="s">
        <v>127</v>
      </c>
      <c r="AU172" s="229" t="s">
        <v>87</v>
      </c>
      <c r="AV172" s="13" t="s">
        <v>87</v>
      </c>
      <c r="AW172" s="13" t="s">
        <v>37</v>
      </c>
      <c r="AX172" s="13" t="s">
        <v>76</v>
      </c>
      <c r="AY172" s="229" t="s">
        <v>116</v>
      </c>
    </row>
    <row r="173" s="15" customFormat="1">
      <c r="A173" s="15"/>
      <c r="B173" s="251"/>
      <c r="C173" s="252"/>
      <c r="D173" s="220" t="s">
        <v>127</v>
      </c>
      <c r="E173" s="253" t="s">
        <v>19</v>
      </c>
      <c r="F173" s="254" t="s">
        <v>276</v>
      </c>
      <c r="G173" s="252"/>
      <c r="H173" s="253" t="s">
        <v>19</v>
      </c>
      <c r="I173" s="255"/>
      <c r="J173" s="252"/>
      <c r="K173" s="252"/>
      <c r="L173" s="256"/>
      <c r="M173" s="257"/>
      <c r="N173" s="258"/>
      <c r="O173" s="258"/>
      <c r="P173" s="258"/>
      <c r="Q173" s="258"/>
      <c r="R173" s="258"/>
      <c r="S173" s="258"/>
      <c r="T173" s="259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0" t="s">
        <v>127</v>
      </c>
      <c r="AU173" s="260" t="s">
        <v>87</v>
      </c>
      <c r="AV173" s="15" t="s">
        <v>84</v>
      </c>
      <c r="AW173" s="15" t="s">
        <v>37</v>
      </c>
      <c r="AX173" s="15" t="s">
        <v>76</v>
      </c>
      <c r="AY173" s="260" t="s">
        <v>116</v>
      </c>
    </row>
    <row r="174" s="14" customFormat="1">
      <c r="A174" s="14"/>
      <c r="B174" s="230"/>
      <c r="C174" s="231"/>
      <c r="D174" s="220" t="s">
        <v>127</v>
      </c>
      <c r="E174" s="232" t="s">
        <v>19</v>
      </c>
      <c r="F174" s="233" t="s">
        <v>143</v>
      </c>
      <c r="G174" s="231"/>
      <c r="H174" s="234">
        <v>288.53199999999998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0" t="s">
        <v>127</v>
      </c>
      <c r="AU174" s="240" t="s">
        <v>87</v>
      </c>
      <c r="AV174" s="14" t="s">
        <v>123</v>
      </c>
      <c r="AW174" s="14" t="s">
        <v>37</v>
      </c>
      <c r="AX174" s="14" t="s">
        <v>84</v>
      </c>
      <c r="AY174" s="240" t="s">
        <v>116</v>
      </c>
    </row>
    <row r="175" s="2" customFormat="1" ht="16.5" customHeight="1">
      <c r="A175" s="38"/>
      <c r="B175" s="39"/>
      <c r="C175" s="241" t="s">
        <v>277</v>
      </c>
      <c r="D175" s="241" t="s">
        <v>169</v>
      </c>
      <c r="E175" s="242" t="s">
        <v>278</v>
      </c>
      <c r="F175" s="243" t="s">
        <v>279</v>
      </c>
      <c r="G175" s="244" t="s">
        <v>121</v>
      </c>
      <c r="H175" s="245">
        <v>131.75999999999999</v>
      </c>
      <c r="I175" s="246"/>
      <c r="J175" s="247">
        <f>ROUND(I175*H175,2)</f>
        <v>0</v>
      </c>
      <c r="K175" s="243" t="s">
        <v>280</v>
      </c>
      <c r="L175" s="248"/>
      <c r="M175" s="249" t="s">
        <v>19</v>
      </c>
      <c r="N175" s="250" t="s">
        <v>47</v>
      </c>
      <c r="O175" s="84"/>
      <c r="P175" s="209">
        <f>O175*H175</f>
        <v>0</v>
      </c>
      <c r="Q175" s="209">
        <v>0.00036000000000000002</v>
      </c>
      <c r="R175" s="209">
        <f>Q175*H175</f>
        <v>0.047433599999999999</v>
      </c>
      <c r="S175" s="209">
        <v>0</v>
      </c>
      <c r="T175" s="21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1" t="s">
        <v>168</v>
      </c>
      <c r="AT175" s="211" t="s">
        <v>169</v>
      </c>
      <c r="AU175" s="211" t="s">
        <v>87</v>
      </c>
      <c r="AY175" s="17" t="s">
        <v>116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17" t="s">
        <v>84</v>
      </c>
      <c r="BK175" s="212">
        <f>ROUND(I175*H175,2)</f>
        <v>0</v>
      </c>
      <c r="BL175" s="17" t="s">
        <v>123</v>
      </c>
      <c r="BM175" s="211" t="s">
        <v>281</v>
      </c>
    </row>
    <row r="176" s="13" customFormat="1">
      <c r="A176" s="13"/>
      <c r="B176" s="218"/>
      <c r="C176" s="219"/>
      <c r="D176" s="220" t="s">
        <v>127</v>
      </c>
      <c r="E176" s="221" t="s">
        <v>19</v>
      </c>
      <c r="F176" s="222" t="s">
        <v>282</v>
      </c>
      <c r="G176" s="219"/>
      <c r="H176" s="223">
        <v>131.75999999999999</v>
      </c>
      <c r="I176" s="224"/>
      <c r="J176" s="219"/>
      <c r="K176" s="219"/>
      <c r="L176" s="225"/>
      <c r="M176" s="226"/>
      <c r="N176" s="227"/>
      <c r="O176" s="227"/>
      <c r="P176" s="227"/>
      <c r="Q176" s="227"/>
      <c r="R176" s="227"/>
      <c r="S176" s="227"/>
      <c r="T176" s="22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9" t="s">
        <v>127</v>
      </c>
      <c r="AU176" s="229" t="s">
        <v>87</v>
      </c>
      <c r="AV176" s="13" t="s">
        <v>87</v>
      </c>
      <c r="AW176" s="13" t="s">
        <v>37</v>
      </c>
      <c r="AX176" s="13" t="s">
        <v>84</v>
      </c>
      <c r="AY176" s="229" t="s">
        <v>116</v>
      </c>
    </row>
    <row r="177" s="2" customFormat="1" ht="16.5" customHeight="1">
      <c r="A177" s="38"/>
      <c r="B177" s="39"/>
      <c r="C177" s="241" t="s">
        <v>283</v>
      </c>
      <c r="D177" s="241" t="s">
        <v>169</v>
      </c>
      <c r="E177" s="242" t="s">
        <v>284</v>
      </c>
      <c r="F177" s="243" t="s">
        <v>285</v>
      </c>
      <c r="G177" s="244" t="s">
        <v>121</v>
      </c>
      <c r="H177" s="245">
        <v>205.542</v>
      </c>
      <c r="I177" s="246"/>
      <c r="J177" s="247">
        <f>ROUND(I177*H177,2)</f>
        <v>0</v>
      </c>
      <c r="K177" s="243" t="s">
        <v>122</v>
      </c>
      <c r="L177" s="248"/>
      <c r="M177" s="249" t="s">
        <v>19</v>
      </c>
      <c r="N177" s="250" t="s">
        <v>47</v>
      </c>
      <c r="O177" s="84"/>
      <c r="P177" s="209">
        <f>O177*H177</f>
        <v>0</v>
      </c>
      <c r="Q177" s="209">
        <v>0.00020000000000000001</v>
      </c>
      <c r="R177" s="209">
        <f>Q177*H177</f>
        <v>0.041108400000000003</v>
      </c>
      <c r="S177" s="209">
        <v>0</v>
      </c>
      <c r="T177" s="21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1" t="s">
        <v>168</v>
      </c>
      <c r="AT177" s="211" t="s">
        <v>169</v>
      </c>
      <c r="AU177" s="211" t="s">
        <v>87</v>
      </c>
      <c r="AY177" s="17" t="s">
        <v>116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17" t="s">
        <v>84</v>
      </c>
      <c r="BK177" s="212">
        <f>ROUND(I177*H177,2)</f>
        <v>0</v>
      </c>
      <c r="BL177" s="17" t="s">
        <v>123</v>
      </c>
      <c r="BM177" s="211" t="s">
        <v>286</v>
      </c>
    </row>
    <row r="178" s="13" customFormat="1">
      <c r="A178" s="13"/>
      <c r="B178" s="218"/>
      <c r="C178" s="219"/>
      <c r="D178" s="220" t="s">
        <v>127</v>
      </c>
      <c r="E178" s="221" t="s">
        <v>19</v>
      </c>
      <c r="F178" s="222" t="s">
        <v>287</v>
      </c>
      <c r="G178" s="219"/>
      <c r="H178" s="223">
        <v>205.542</v>
      </c>
      <c r="I178" s="224"/>
      <c r="J178" s="219"/>
      <c r="K178" s="219"/>
      <c r="L178" s="225"/>
      <c r="M178" s="226"/>
      <c r="N178" s="227"/>
      <c r="O178" s="227"/>
      <c r="P178" s="227"/>
      <c r="Q178" s="227"/>
      <c r="R178" s="227"/>
      <c r="S178" s="227"/>
      <c r="T178" s="22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9" t="s">
        <v>127</v>
      </c>
      <c r="AU178" s="229" t="s">
        <v>87</v>
      </c>
      <c r="AV178" s="13" t="s">
        <v>87</v>
      </c>
      <c r="AW178" s="13" t="s">
        <v>37</v>
      </c>
      <c r="AX178" s="13" t="s">
        <v>84</v>
      </c>
      <c r="AY178" s="229" t="s">
        <v>116</v>
      </c>
    </row>
    <row r="179" s="12" customFormat="1" ht="22.8" customHeight="1">
      <c r="A179" s="12"/>
      <c r="B179" s="184"/>
      <c r="C179" s="185"/>
      <c r="D179" s="186" t="s">
        <v>75</v>
      </c>
      <c r="E179" s="198" t="s">
        <v>150</v>
      </c>
      <c r="F179" s="198" t="s">
        <v>288</v>
      </c>
      <c r="G179" s="185"/>
      <c r="H179" s="185"/>
      <c r="I179" s="188"/>
      <c r="J179" s="199">
        <f>BK179</f>
        <v>0</v>
      </c>
      <c r="K179" s="185"/>
      <c r="L179" s="190"/>
      <c r="M179" s="191"/>
      <c r="N179" s="192"/>
      <c r="O179" s="192"/>
      <c r="P179" s="193">
        <f>SUM(P180:P195)</f>
        <v>0</v>
      </c>
      <c r="Q179" s="192"/>
      <c r="R179" s="193">
        <f>SUM(R180:R195)</f>
        <v>26.53866</v>
      </c>
      <c r="S179" s="192"/>
      <c r="T179" s="194">
        <f>SUM(T180:T195)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5" t="s">
        <v>84</v>
      </c>
      <c r="AT179" s="196" t="s">
        <v>75</v>
      </c>
      <c r="AU179" s="196" t="s">
        <v>84</v>
      </c>
      <c r="AY179" s="195" t="s">
        <v>116</v>
      </c>
      <c r="BK179" s="197">
        <f>SUM(BK180:BK195)</f>
        <v>0</v>
      </c>
    </row>
    <row r="180" s="2" customFormat="1" ht="24.15" customHeight="1">
      <c r="A180" s="38"/>
      <c r="B180" s="39"/>
      <c r="C180" s="200" t="s">
        <v>289</v>
      </c>
      <c r="D180" s="200" t="s">
        <v>118</v>
      </c>
      <c r="E180" s="201" t="s">
        <v>290</v>
      </c>
      <c r="F180" s="202" t="s">
        <v>291</v>
      </c>
      <c r="G180" s="203" t="s">
        <v>121</v>
      </c>
      <c r="H180" s="204">
        <v>136.25200000000001</v>
      </c>
      <c r="I180" s="205"/>
      <c r="J180" s="206">
        <f>ROUND(I180*H180,2)</f>
        <v>0</v>
      </c>
      <c r="K180" s="202" t="s">
        <v>122</v>
      </c>
      <c r="L180" s="44"/>
      <c r="M180" s="207" t="s">
        <v>19</v>
      </c>
      <c r="N180" s="208" t="s">
        <v>47</v>
      </c>
      <c r="O180" s="84"/>
      <c r="P180" s="209">
        <f>O180*H180</f>
        <v>0</v>
      </c>
      <c r="Q180" s="209">
        <v>0</v>
      </c>
      <c r="R180" s="209">
        <f>Q180*H180</f>
        <v>0</v>
      </c>
      <c r="S180" s="209">
        <v>0</v>
      </c>
      <c r="T180" s="21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1" t="s">
        <v>123</v>
      </c>
      <c r="AT180" s="211" t="s">
        <v>118</v>
      </c>
      <c r="AU180" s="211" t="s">
        <v>87</v>
      </c>
      <c r="AY180" s="17" t="s">
        <v>116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7" t="s">
        <v>84</v>
      </c>
      <c r="BK180" s="212">
        <f>ROUND(I180*H180,2)</f>
        <v>0</v>
      </c>
      <c r="BL180" s="17" t="s">
        <v>123</v>
      </c>
      <c r="BM180" s="211" t="s">
        <v>292</v>
      </c>
    </row>
    <row r="181" s="2" customFormat="1">
      <c r="A181" s="38"/>
      <c r="B181" s="39"/>
      <c r="C181" s="40"/>
      <c r="D181" s="213" t="s">
        <v>125</v>
      </c>
      <c r="E181" s="40"/>
      <c r="F181" s="214" t="s">
        <v>293</v>
      </c>
      <c r="G181" s="40"/>
      <c r="H181" s="40"/>
      <c r="I181" s="215"/>
      <c r="J181" s="40"/>
      <c r="K181" s="40"/>
      <c r="L181" s="44"/>
      <c r="M181" s="216"/>
      <c r="N181" s="217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125</v>
      </c>
      <c r="AU181" s="17" t="s">
        <v>87</v>
      </c>
    </row>
    <row r="182" s="13" customFormat="1">
      <c r="A182" s="13"/>
      <c r="B182" s="218"/>
      <c r="C182" s="219"/>
      <c r="D182" s="220" t="s">
        <v>127</v>
      </c>
      <c r="E182" s="221" t="s">
        <v>19</v>
      </c>
      <c r="F182" s="222" t="s">
        <v>294</v>
      </c>
      <c r="G182" s="219"/>
      <c r="H182" s="223">
        <v>136.25200000000001</v>
      </c>
      <c r="I182" s="224"/>
      <c r="J182" s="219"/>
      <c r="K182" s="219"/>
      <c r="L182" s="225"/>
      <c r="M182" s="226"/>
      <c r="N182" s="227"/>
      <c r="O182" s="227"/>
      <c r="P182" s="227"/>
      <c r="Q182" s="227"/>
      <c r="R182" s="227"/>
      <c r="S182" s="227"/>
      <c r="T182" s="22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9" t="s">
        <v>127</v>
      </c>
      <c r="AU182" s="229" t="s">
        <v>87</v>
      </c>
      <c r="AV182" s="13" t="s">
        <v>87</v>
      </c>
      <c r="AW182" s="13" t="s">
        <v>37</v>
      </c>
      <c r="AX182" s="13" t="s">
        <v>84</v>
      </c>
      <c r="AY182" s="229" t="s">
        <v>116</v>
      </c>
    </row>
    <row r="183" s="2" customFormat="1" ht="24.15" customHeight="1">
      <c r="A183" s="38"/>
      <c r="B183" s="39"/>
      <c r="C183" s="200" t="s">
        <v>295</v>
      </c>
      <c r="D183" s="200" t="s">
        <v>118</v>
      </c>
      <c r="E183" s="201" t="s">
        <v>296</v>
      </c>
      <c r="F183" s="202" t="s">
        <v>297</v>
      </c>
      <c r="G183" s="203" t="s">
        <v>121</v>
      </c>
      <c r="H183" s="204">
        <v>139.13200000000001</v>
      </c>
      <c r="I183" s="205"/>
      <c r="J183" s="206">
        <f>ROUND(I183*H183,2)</f>
        <v>0</v>
      </c>
      <c r="K183" s="202" t="s">
        <v>122</v>
      </c>
      <c r="L183" s="44"/>
      <c r="M183" s="207" t="s">
        <v>19</v>
      </c>
      <c r="N183" s="208" t="s">
        <v>47</v>
      </c>
      <c r="O183" s="84"/>
      <c r="P183" s="209">
        <f>O183*H183</f>
        <v>0</v>
      </c>
      <c r="Q183" s="209">
        <v>0</v>
      </c>
      <c r="R183" s="209">
        <f>Q183*H183</f>
        <v>0</v>
      </c>
      <c r="S183" s="209">
        <v>0</v>
      </c>
      <c r="T183" s="21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1" t="s">
        <v>123</v>
      </c>
      <c r="AT183" s="211" t="s">
        <v>118</v>
      </c>
      <c r="AU183" s="211" t="s">
        <v>87</v>
      </c>
      <c r="AY183" s="17" t="s">
        <v>116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7" t="s">
        <v>84</v>
      </c>
      <c r="BK183" s="212">
        <f>ROUND(I183*H183,2)</f>
        <v>0</v>
      </c>
      <c r="BL183" s="17" t="s">
        <v>123</v>
      </c>
      <c r="BM183" s="211" t="s">
        <v>298</v>
      </c>
    </row>
    <row r="184" s="2" customFormat="1">
      <c r="A184" s="38"/>
      <c r="B184" s="39"/>
      <c r="C184" s="40"/>
      <c r="D184" s="213" t="s">
        <v>125</v>
      </c>
      <c r="E184" s="40"/>
      <c r="F184" s="214" t="s">
        <v>299</v>
      </c>
      <c r="G184" s="40"/>
      <c r="H184" s="40"/>
      <c r="I184" s="215"/>
      <c r="J184" s="40"/>
      <c r="K184" s="40"/>
      <c r="L184" s="44"/>
      <c r="M184" s="216"/>
      <c r="N184" s="217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125</v>
      </c>
      <c r="AU184" s="17" t="s">
        <v>87</v>
      </c>
    </row>
    <row r="185" s="13" customFormat="1">
      <c r="A185" s="13"/>
      <c r="B185" s="218"/>
      <c r="C185" s="219"/>
      <c r="D185" s="220" t="s">
        <v>127</v>
      </c>
      <c r="E185" s="221" t="s">
        <v>19</v>
      </c>
      <c r="F185" s="222" t="s">
        <v>300</v>
      </c>
      <c r="G185" s="219"/>
      <c r="H185" s="223">
        <v>139.13200000000001</v>
      </c>
      <c r="I185" s="224"/>
      <c r="J185" s="219"/>
      <c r="K185" s="219"/>
      <c r="L185" s="225"/>
      <c r="M185" s="226"/>
      <c r="N185" s="227"/>
      <c r="O185" s="227"/>
      <c r="P185" s="227"/>
      <c r="Q185" s="227"/>
      <c r="R185" s="227"/>
      <c r="S185" s="227"/>
      <c r="T185" s="22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9" t="s">
        <v>127</v>
      </c>
      <c r="AU185" s="229" t="s">
        <v>87</v>
      </c>
      <c r="AV185" s="13" t="s">
        <v>87</v>
      </c>
      <c r="AW185" s="13" t="s">
        <v>37</v>
      </c>
      <c r="AX185" s="13" t="s">
        <v>84</v>
      </c>
      <c r="AY185" s="229" t="s">
        <v>116</v>
      </c>
    </row>
    <row r="186" s="2" customFormat="1" ht="24.15" customHeight="1">
      <c r="A186" s="38"/>
      <c r="B186" s="39"/>
      <c r="C186" s="200" t="s">
        <v>301</v>
      </c>
      <c r="D186" s="200" t="s">
        <v>118</v>
      </c>
      <c r="E186" s="201" t="s">
        <v>302</v>
      </c>
      <c r="F186" s="202" t="s">
        <v>303</v>
      </c>
      <c r="G186" s="203" t="s">
        <v>121</v>
      </c>
      <c r="H186" s="204">
        <v>109.8</v>
      </c>
      <c r="I186" s="205"/>
      <c r="J186" s="206">
        <f>ROUND(I186*H186,2)</f>
        <v>0</v>
      </c>
      <c r="K186" s="202" t="s">
        <v>122</v>
      </c>
      <c r="L186" s="44"/>
      <c r="M186" s="207" t="s">
        <v>19</v>
      </c>
      <c r="N186" s="208" t="s">
        <v>47</v>
      </c>
      <c r="O186" s="84"/>
      <c r="P186" s="209">
        <f>O186*H186</f>
        <v>0</v>
      </c>
      <c r="Q186" s="209">
        <v>0</v>
      </c>
      <c r="R186" s="209">
        <f>Q186*H186</f>
        <v>0</v>
      </c>
      <c r="S186" s="209">
        <v>0</v>
      </c>
      <c r="T186" s="21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1" t="s">
        <v>123</v>
      </c>
      <c r="AT186" s="211" t="s">
        <v>118</v>
      </c>
      <c r="AU186" s="211" t="s">
        <v>87</v>
      </c>
      <c r="AY186" s="17" t="s">
        <v>116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17" t="s">
        <v>84</v>
      </c>
      <c r="BK186" s="212">
        <f>ROUND(I186*H186,2)</f>
        <v>0</v>
      </c>
      <c r="BL186" s="17" t="s">
        <v>123</v>
      </c>
      <c r="BM186" s="211" t="s">
        <v>304</v>
      </c>
    </row>
    <row r="187" s="2" customFormat="1">
      <c r="A187" s="38"/>
      <c r="B187" s="39"/>
      <c r="C187" s="40"/>
      <c r="D187" s="213" t="s">
        <v>125</v>
      </c>
      <c r="E187" s="40"/>
      <c r="F187" s="214" t="s">
        <v>305</v>
      </c>
      <c r="G187" s="40"/>
      <c r="H187" s="40"/>
      <c r="I187" s="215"/>
      <c r="J187" s="40"/>
      <c r="K187" s="40"/>
      <c r="L187" s="44"/>
      <c r="M187" s="216"/>
      <c r="N187" s="217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125</v>
      </c>
      <c r="AU187" s="17" t="s">
        <v>87</v>
      </c>
    </row>
    <row r="188" s="13" customFormat="1">
      <c r="A188" s="13"/>
      <c r="B188" s="218"/>
      <c r="C188" s="219"/>
      <c r="D188" s="220" t="s">
        <v>127</v>
      </c>
      <c r="E188" s="221" t="s">
        <v>19</v>
      </c>
      <c r="F188" s="222" t="s">
        <v>306</v>
      </c>
      <c r="G188" s="219"/>
      <c r="H188" s="223">
        <v>109.8</v>
      </c>
      <c r="I188" s="224"/>
      <c r="J188" s="219"/>
      <c r="K188" s="219"/>
      <c r="L188" s="225"/>
      <c r="M188" s="226"/>
      <c r="N188" s="227"/>
      <c r="O188" s="227"/>
      <c r="P188" s="227"/>
      <c r="Q188" s="227"/>
      <c r="R188" s="227"/>
      <c r="S188" s="227"/>
      <c r="T188" s="22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9" t="s">
        <v>127</v>
      </c>
      <c r="AU188" s="229" t="s">
        <v>87</v>
      </c>
      <c r="AV188" s="13" t="s">
        <v>87</v>
      </c>
      <c r="AW188" s="13" t="s">
        <v>37</v>
      </c>
      <c r="AX188" s="13" t="s">
        <v>84</v>
      </c>
      <c r="AY188" s="229" t="s">
        <v>116</v>
      </c>
    </row>
    <row r="189" s="2" customFormat="1" ht="37.8" customHeight="1">
      <c r="A189" s="38"/>
      <c r="B189" s="39"/>
      <c r="C189" s="200" t="s">
        <v>307</v>
      </c>
      <c r="D189" s="200" t="s">
        <v>118</v>
      </c>
      <c r="E189" s="201" t="s">
        <v>308</v>
      </c>
      <c r="F189" s="202" t="s">
        <v>309</v>
      </c>
      <c r="G189" s="203" t="s">
        <v>121</v>
      </c>
      <c r="H189" s="204">
        <v>109.8</v>
      </c>
      <c r="I189" s="205"/>
      <c r="J189" s="206">
        <f>ROUND(I189*H189,2)</f>
        <v>0</v>
      </c>
      <c r="K189" s="202" t="s">
        <v>122</v>
      </c>
      <c r="L189" s="44"/>
      <c r="M189" s="207" t="s">
        <v>19</v>
      </c>
      <c r="N189" s="208" t="s">
        <v>47</v>
      </c>
      <c r="O189" s="84"/>
      <c r="P189" s="209">
        <f>O189*H189</f>
        <v>0</v>
      </c>
      <c r="Q189" s="209">
        <v>0.098000000000000004</v>
      </c>
      <c r="R189" s="209">
        <f>Q189*H189</f>
        <v>10.760400000000001</v>
      </c>
      <c r="S189" s="209">
        <v>0</v>
      </c>
      <c r="T189" s="21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1" t="s">
        <v>123</v>
      </c>
      <c r="AT189" s="211" t="s">
        <v>118</v>
      </c>
      <c r="AU189" s="211" t="s">
        <v>87</v>
      </c>
      <c r="AY189" s="17" t="s">
        <v>116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17" t="s">
        <v>84</v>
      </c>
      <c r="BK189" s="212">
        <f>ROUND(I189*H189,2)</f>
        <v>0</v>
      </c>
      <c r="BL189" s="17" t="s">
        <v>123</v>
      </c>
      <c r="BM189" s="211" t="s">
        <v>310</v>
      </c>
    </row>
    <row r="190" s="2" customFormat="1">
      <c r="A190" s="38"/>
      <c r="B190" s="39"/>
      <c r="C190" s="40"/>
      <c r="D190" s="213" t="s">
        <v>125</v>
      </c>
      <c r="E190" s="40"/>
      <c r="F190" s="214" t="s">
        <v>311</v>
      </c>
      <c r="G190" s="40"/>
      <c r="H190" s="40"/>
      <c r="I190" s="215"/>
      <c r="J190" s="40"/>
      <c r="K190" s="40"/>
      <c r="L190" s="44"/>
      <c r="M190" s="216"/>
      <c r="N190" s="217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125</v>
      </c>
      <c r="AU190" s="17" t="s">
        <v>87</v>
      </c>
    </row>
    <row r="191" s="13" customFormat="1">
      <c r="A191" s="13"/>
      <c r="B191" s="218"/>
      <c r="C191" s="219"/>
      <c r="D191" s="220" t="s">
        <v>127</v>
      </c>
      <c r="E191" s="221" t="s">
        <v>19</v>
      </c>
      <c r="F191" s="222" t="s">
        <v>306</v>
      </c>
      <c r="G191" s="219"/>
      <c r="H191" s="223">
        <v>109.8</v>
      </c>
      <c r="I191" s="224"/>
      <c r="J191" s="219"/>
      <c r="K191" s="219"/>
      <c r="L191" s="225"/>
      <c r="M191" s="226"/>
      <c r="N191" s="227"/>
      <c r="O191" s="227"/>
      <c r="P191" s="227"/>
      <c r="Q191" s="227"/>
      <c r="R191" s="227"/>
      <c r="S191" s="227"/>
      <c r="T191" s="22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9" t="s">
        <v>127</v>
      </c>
      <c r="AU191" s="229" t="s">
        <v>87</v>
      </c>
      <c r="AV191" s="13" t="s">
        <v>87</v>
      </c>
      <c r="AW191" s="13" t="s">
        <v>37</v>
      </c>
      <c r="AX191" s="13" t="s">
        <v>84</v>
      </c>
      <c r="AY191" s="229" t="s">
        <v>116</v>
      </c>
    </row>
    <row r="192" s="2" customFormat="1" ht="16.5" customHeight="1">
      <c r="A192" s="38"/>
      <c r="B192" s="39"/>
      <c r="C192" s="241" t="s">
        <v>312</v>
      </c>
      <c r="D192" s="241" t="s">
        <v>169</v>
      </c>
      <c r="E192" s="242" t="s">
        <v>313</v>
      </c>
      <c r="F192" s="243" t="s">
        <v>314</v>
      </c>
      <c r="G192" s="244" t="s">
        <v>121</v>
      </c>
      <c r="H192" s="245">
        <v>111.996</v>
      </c>
      <c r="I192" s="246"/>
      <c r="J192" s="247">
        <f>ROUND(I192*H192,2)</f>
        <v>0</v>
      </c>
      <c r="K192" s="243" t="s">
        <v>122</v>
      </c>
      <c r="L192" s="248"/>
      <c r="M192" s="249" t="s">
        <v>19</v>
      </c>
      <c r="N192" s="250" t="s">
        <v>47</v>
      </c>
      <c r="O192" s="84"/>
      <c r="P192" s="209">
        <f>O192*H192</f>
        <v>0</v>
      </c>
      <c r="Q192" s="209">
        <v>0.13500000000000001</v>
      </c>
      <c r="R192" s="209">
        <f>Q192*H192</f>
        <v>15.11946</v>
      </c>
      <c r="S192" s="209">
        <v>0</v>
      </c>
      <c r="T192" s="21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1" t="s">
        <v>168</v>
      </c>
      <c r="AT192" s="211" t="s">
        <v>169</v>
      </c>
      <c r="AU192" s="211" t="s">
        <v>87</v>
      </c>
      <c r="AY192" s="17" t="s">
        <v>116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17" t="s">
        <v>84</v>
      </c>
      <c r="BK192" s="212">
        <f>ROUND(I192*H192,2)</f>
        <v>0</v>
      </c>
      <c r="BL192" s="17" t="s">
        <v>123</v>
      </c>
      <c r="BM192" s="211" t="s">
        <v>315</v>
      </c>
    </row>
    <row r="193" s="13" customFormat="1">
      <c r="A193" s="13"/>
      <c r="B193" s="218"/>
      <c r="C193" s="219"/>
      <c r="D193" s="220" t="s">
        <v>127</v>
      </c>
      <c r="E193" s="221" t="s">
        <v>19</v>
      </c>
      <c r="F193" s="222" t="s">
        <v>316</v>
      </c>
      <c r="G193" s="219"/>
      <c r="H193" s="223">
        <v>111.996</v>
      </c>
      <c r="I193" s="224"/>
      <c r="J193" s="219"/>
      <c r="K193" s="219"/>
      <c r="L193" s="225"/>
      <c r="M193" s="226"/>
      <c r="N193" s="227"/>
      <c r="O193" s="227"/>
      <c r="P193" s="227"/>
      <c r="Q193" s="227"/>
      <c r="R193" s="227"/>
      <c r="S193" s="227"/>
      <c r="T193" s="22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9" t="s">
        <v>127</v>
      </c>
      <c r="AU193" s="229" t="s">
        <v>87</v>
      </c>
      <c r="AV193" s="13" t="s">
        <v>87</v>
      </c>
      <c r="AW193" s="13" t="s">
        <v>37</v>
      </c>
      <c r="AX193" s="13" t="s">
        <v>84</v>
      </c>
      <c r="AY193" s="229" t="s">
        <v>116</v>
      </c>
    </row>
    <row r="194" s="2" customFormat="1" ht="24.15" customHeight="1">
      <c r="A194" s="38"/>
      <c r="B194" s="39"/>
      <c r="C194" s="200" t="s">
        <v>317</v>
      </c>
      <c r="D194" s="200" t="s">
        <v>118</v>
      </c>
      <c r="E194" s="201" t="s">
        <v>318</v>
      </c>
      <c r="F194" s="202" t="s">
        <v>319</v>
      </c>
      <c r="G194" s="203" t="s">
        <v>121</v>
      </c>
      <c r="H194" s="204">
        <v>109.8</v>
      </c>
      <c r="I194" s="205"/>
      <c r="J194" s="206">
        <f>ROUND(I194*H194,2)</f>
        <v>0</v>
      </c>
      <c r="K194" s="202" t="s">
        <v>19</v>
      </c>
      <c r="L194" s="44"/>
      <c r="M194" s="207" t="s">
        <v>19</v>
      </c>
      <c r="N194" s="208" t="s">
        <v>47</v>
      </c>
      <c r="O194" s="84"/>
      <c r="P194" s="209">
        <f>O194*H194</f>
        <v>0</v>
      </c>
      <c r="Q194" s="209">
        <v>0.0060000000000000001</v>
      </c>
      <c r="R194" s="209">
        <f>Q194*H194</f>
        <v>0.65879999999999994</v>
      </c>
      <c r="S194" s="209">
        <v>0</v>
      </c>
      <c r="T194" s="21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1" t="s">
        <v>123</v>
      </c>
      <c r="AT194" s="211" t="s">
        <v>118</v>
      </c>
      <c r="AU194" s="211" t="s">
        <v>87</v>
      </c>
      <c r="AY194" s="17" t="s">
        <v>116</v>
      </c>
      <c r="BE194" s="212">
        <f>IF(N194="základní",J194,0)</f>
        <v>0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17" t="s">
        <v>84</v>
      </c>
      <c r="BK194" s="212">
        <f>ROUND(I194*H194,2)</f>
        <v>0</v>
      </c>
      <c r="BL194" s="17" t="s">
        <v>123</v>
      </c>
      <c r="BM194" s="211" t="s">
        <v>320</v>
      </c>
    </row>
    <row r="195" s="13" customFormat="1">
      <c r="A195" s="13"/>
      <c r="B195" s="218"/>
      <c r="C195" s="219"/>
      <c r="D195" s="220" t="s">
        <v>127</v>
      </c>
      <c r="E195" s="221" t="s">
        <v>19</v>
      </c>
      <c r="F195" s="222" t="s">
        <v>306</v>
      </c>
      <c r="G195" s="219"/>
      <c r="H195" s="223">
        <v>109.8</v>
      </c>
      <c r="I195" s="224"/>
      <c r="J195" s="219"/>
      <c r="K195" s="219"/>
      <c r="L195" s="225"/>
      <c r="M195" s="226"/>
      <c r="N195" s="227"/>
      <c r="O195" s="227"/>
      <c r="P195" s="227"/>
      <c r="Q195" s="227"/>
      <c r="R195" s="227"/>
      <c r="S195" s="227"/>
      <c r="T195" s="22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9" t="s">
        <v>127</v>
      </c>
      <c r="AU195" s="229" t="s">
        <v>87</v>
      </c>
      <c r="AV195" s="13" t="s">
        <v>87</v>
      </c>
      <c r="AW195" s="13" t="s">
        <v>37</v>
      </c>
      <c r="AX195" s="13" t="s">
        <v>84</v>
      </c>
      <c r="AY195" s="229" t="s">
        <v>116</v>
      </c>
    </row>
    <row r="196" s="12" customFormat="1" ht="22.8" customHeight="1">
      <c r="A196" s="12"/>
      <c r="B196" s="184"/>
      <c r="C196" s="185"/>
      <c r="D196" s="186" t="s">
        <v>75</v>
      </c>
      <c r="E196" s="198" t="s">
        <v>175</v>
      </c>
      <c r="F196" s="198" t="s">
        <v>321</v>
      </c>
      <c r="G196" s="185"/>
      <c r="H196" s="185"/>
      <c r="I196" s="188"/>
      <c r="J196" s="199">
        <f>BK196</f>
        <v>0</v>
      </c>
      <c r="K196" s="185"/>
      <c r="L196" s="190"/>
      <c r="M196" s="191"/>
      <c r="N196" s="192"/>
      <c r="O196" s="192"/>
      <c r="P196" s="193">
        <f>SUM(P197:P202)</f>
        <v>0</v>
      </c>
      <c r="Q196" s="192"/>
      <c r="R196" s="193">
        <f>SUM(R197:R202)</f>
        <v>12.631693500000001</v>
      </c>
      <c r="S196" s="192"/>
      <c r="T196" s="194">
        <f>SUM(T197:T202)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5" t="s">
        <v>84</v>
      </c>
      <c r="AT196" s="196" t="s">
        <v>75</v>
      </c>
      <c r="AU196" s="196" t="s">
        <v>84</v>
      </c>
      <c r="AY196" s="195" t="s">
        <v>116</v>
      </c>
      <c r="BK196" s="197">
        <f>SUM(BK197:BK202)</f>
        <v>0</v>
      </c>
    </row>
    <row r="197" s="2" customFormat="1" ht="24.15" customHeight="1">
      <c r="A197" s="38"/>
      <c r="B197" s="39"/>
      <c r="C197" s="200" t="s">
        <v>322</v>
      </c>
      <c r="D197" s="200" t="s">
        <v>118</v>
      </c>
      <c r="E197" s="201" t="s">
        <v>323</v>
      </c>
      <c r="F197" s="202" t="s">
        <v>324</v>
      </c>
      <c r="G197" s="203" t="s">
        <v>325</v>
      </c>
      <c r="H197" s="204">
        <v>78.650000000000006</v>
      </c>
      <c r="I197" s="205"/>
      <c r="J197" s="206">
        <f>ROUND(I197*H197,2)</f>
        <v>0</v>
      </c>
      <c r="K197" s="202" t="s">
        <v>122</v>
      </c>
      <c r="L197" s="44"/>
      <c r="M197" s="207" t="s">
        <v>19</v>
      </c>
      <c r="N197" s="208" t="s">
        <v>47</v>
      </c>
      <c r="O197" s="84"/>
      <c r="P197" s="209">
        <f>O197*H197</f>
        <v>0</v>
      </c>
      <c r="Q197" s="209">
        <v>0.11519</v>
      </c>
      <c r="R197" s="209">
        <f>Q197*H197</f>
        <v>9.0596934999999998</v>
      </c>
      <c r="S197" s="209">
        <v>0</v>
      </c>
      <c r="T197" s="21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1" t="s">
        <v>123</v>
      </c>
      <c r="AT197" s="211" t="s">
        <v>118</v>
      </c>
      <c r="AU197" s="211" t="s">
        <v>87</v>
      </c>
      <c r="AY197" s="17" t="s">
        <v>116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17" t="s">
        <v>84</v>
      </c>
      <c r="BK197" s="212">
        <f>ROUND(I197*H197,2)</f>
        <v>0</v>
      </c>
      <c r="BL197" s="17" t="s">
        <v>123</v>
      </c>
      <c r="BM197" s="211" t="s">
        <v>326</v>
      </c>
    </row>
    <row r="198" s="2" customFormat="1">
      <c r="A198" s="38"/>
      <c r="B198" s="39"/>
      <c r="C198" s="40"/>
      <c r="D198" s="213" t="s">
        <v>125</v>
      </c>
      <c r="E198" s="40"/>
      <c r="F198" s="214" t="s">
        <v>327</v>
      </c>
      <c r="G198" s="40"/>
      <c r="H198" s="40"/>
      <c r="I198" s="215"/>
      <c r="J198" s="40"/>
      <c r="K198" s="40"/>
      <c r="L198" s="44"/>
      <c r="M198" s="216"/>
      <c r="N198" s="217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125</v>
      </c>
      <c r="AU198" s="17" t="s">
        <v>87</v>
      </c>
    </row>
    <row r="199" s="13" customFormat="1">
      <c r="A199" s="13"/>
      <c r="B199" s="218"/>
      <c r="C199" s="219"/>
      <c r="D199" s="220" t="s">
        <v>127</v>
      </c>
      <c r="E199" s="221" t="s">
        <v>19</v>
      </c>
      <c r="F199" s="222" t="s">
        <v>328</v>
      </c>
      <c r="G199" s="219"/>
      <c r="H199" s="223">
        <v>78.650000000000006</v>
      </c>
      <c r="I199" s="224"/>
      <c r="J199" s="219"/>
      <c r="K199" s="219"/>
      <c r="L199" s="225"/>
      <c r="M199" s="226"/>
      <c r="N199" s="227"/>
      <c r="O199" s="227"/>
      <c r="P199" s="227"/>
      <c r="Q199" s="227"/>
      <c r="R199" s="227"/>
      <c r="S199" s="227"/>
      <c r="T199" s="22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9" t="s">
        <v>127</v>
      </c>
      <c r="AU199" s="229" t="s">
        <v>87</v>
      </c>
      <c r="AV199" s="13" t="s">
        <v>87</v>
      </c>
      <c r="AW199" s="13" t="s">
        <v>37</v>
      </c>
      <c r="AX199" s="13" t="s">
        <v>84</v>
      </c>
      <c r="AY199" s="229" t="s">
        <v>116</v>
      </c>
    </row>
    <row r="200" s="15" customFormat="1">
      <c r="A200" s="15"/>
      <c r="B200" s="251"/>
      <c r="C200" s="252"/>
      <c r="D200" s="220" t="s">
        <v>127</v>
      </c>
      <c r="E200" s="253" t="s">
        <v>19</v>
      </c>
      <c r="F200" s="254" t="s">
        <v>329</v>
      </c>
      <c r="G200" s="252"/>
      <c r="H200" s="253" t="s">
        <v>19</v>
      </c>
      <c r="I200" s="255"/>
      <c r="J200" s="252"/>
      <c r="K200" s="252"/>
      <c r="L200" s="256"/>
      <c r="M200" s="257"/>
      <c r="N200" s="258"/>
      <c r="O200" s="258"/>
      <c r="P200" s="258"/>
      <c r="Q200" s="258"/>
      <c r="R200" s="258"/>
      <c r="S200" s="258"/>
      <c r="T200" s="259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0" t="s">
        <v>127</v>
      </c>
      <c r="AU200" s="260" t="s">
        <v>87</v>
      </c>
      <c r="AV200" s="15" t="s">
        <v>84</v>
      </c>
      <c r="AW200" s="15" t="s">
        <v>37</v>
      </c>
      <c r="AX200" s="15" t="s">
        <v>76</v>
      </c>
      <c r="AY200" s="260" t="s">
        <v>116</v>
      </c>
    </row>
    <row r="201" s="2" customFormat="1" ht="16.5" customHeight="1">
      <c r="A201" s="38"/>
      <c r="B201" s="39"/>
      <c r="C201" s="241" t="s">
        <v>330</v>
      </c>
      <c r="D201" s="241" t="s">
        <v>169</v>
      </c>
      <c r="E201" s="242" t="s">
        <v>331</v>
      </c>
      <c r="F201" s="243" t="s">
        <v>332</v>
      </c>
      <c r="G201" s="244" t="s">
        <v>325</v>
      </c>
      <c r="H201" s="245">
        <v>17</v>
      </c>
      <c r="I201" s="246"/>
      <c r="J201" s="247">
        <f>ROUND(I201*H201,2)</f>
        <v>0</v>
      </c>
      <c r="K201" s="243" t="s">
        <v>122</v>
      </c>
      <c r="L201" s="248"/>
      <c r="M201" s="249" t="s">
        <v>19</v>
      </c>
      <c r="N201" s="250" t="s">
        <v>47</v>
      </c>
      <c r="O201" s="84"/>
      <c r="P201" s="209">
        <f>O201*H201</f>
        <v>0</v>
      </c>
      <c r="Q201" s="209">
        <v>0.045999999999999999</v>
      </c>
      <c r="R201" s="209">
        <f>Q201*H201</f>
        <v>0.78200000000000003</v>
      </c>
      <c r="S201" s="209">
        <v>0</v>
      </c>
      <c r="T201" s="21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1" t="s">
        <v>168</v>
      </c>
      <c r="AT201" s="211" t="s">
        <v>169</v>
      </c>
      <c r="AU201" s="211" t="s">
        <v>87</v>
      </c>
      <c r="AY201" s="17" t="s">
        <v>116</v>
      </c>
      <c r="BE201" s="212">
        <f>IF(N201="základní",J201,0)</f>
        <v>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17" t="s">
        <v>84</v>
      </c>
      <c r="BK201" s="212">
        <f>ROUND(I201*H201,2)</f>
        <v>0</v>
      </c>
      <c r="BL201" s="17" t="s">
        <v>123</v>
      </c>
      <c r="BM201" s="211" t="s">
        <v>333</v>
      </c>
    </row>
    <row r="202" s="2" customFormat="1" ht="16.5" customHeight="1">
      <c r="A202" s="38"/>
      <c r="B202" s="39"/>
      <c r="C202" s="241" t="s">
        <v>334</v>
      </c>
      <c r="D202" s="241" t="s">
        <v>169</v>
      </c>
      <c r="E202" s="242" t="s">
        <v>335</v>
      </c>
      <c r="F202" s="243" t="s">
        <v>336</v>
      </c>
      <c r="G202" s="244" t="s">
        <v>325</v>
      </c>
      <c r="H202" s="245">
        <v>62</v>
      </c>
      <c r="I202" s="246"/>
      <c r="J202" s="247">
        <f>ROUND(I202*H202,2)</f>
        <v>0</v>
      </c>
      <c r="K202" s="243" t="s">
        <v>122</v>
      </c>
      <c r="L202" s="248"/>
      <c r="M202" s="249" t="s">
        <v>19</v>
      </c>
      <c r="N202" s="250" t="s">
        <v>47</v>
      </c>
      <c r="O202" s="84"/>
      <c r="P202" s="209">
        <f>O202*H202</f>
        <v>0</v>
      </c>
      <c r="Q202" s="209">
        <v>0.044999999999999998</v>
      </c>
      <c r="R202" s="209">
        <f>Q202*H202</f>
        <v>2.79</v>
      </c>
      <c r="S202" s="209">
        <v>0</v>
      </c>
      <c r="T202" s="21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1" t="s">
        <v>168</v>
      </c>
      <c r="AT202" s="211" t="s">
        <v>169</v>
      </c>
      <c r="AU202" s="211" t="s">
        <v>87</v>
      </c>
      <c r="AY202" s="17" t="s">
        <v>116</v>
      </c>
      <c r="BE202" s="212">
        <f>IF(N202="základní",J202,0)</f>
        <v>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17" t="s">
        <v>84</v>
      </c>
      <c r="BK202" s="212">
        <f>ROUND(I202*H202,2)</f>
        <v>0</v>
      </c>
      <c r="BL202" s="17" t="s">
        <v>123</v>
      </c>
      <c r="BM202" s="211" t="s">
        <v>337</v>
      </c>
    </row>
    <row r="203" s="12" customFormat="1" ht="22.8" customHeight="1">
      <c r="A203" s="12"/>
      <c r="B203" s="184"/>
      <c r="C203" s="185"/>
      <c r="D203" s="186" t="s">
        <v>75</v>
      </c>
      <c r="E203" s="198" t="s">
        <v>338</v>
      </c>
      <c r="F203" s="198" t="s">
        <v>339</v>
      </c>
      <c r="G203" s="185"/>
      <c r="H203" s="185"/>
      <c r="I203" s="188"/>
      <c r="J203" s="199">
        <f>BK203</f>
        <v>0</v>
      </c>
      <c r="K203" s="185"/>
      <c r="L203" s="190"/>
      <c r="M203" s="191"/>
      <c r="N203" s="192"/>
      <c r="O203" s="192"/>
      <c r="P203" s="193">
        <f>SUM(P204:P206)</f>
        <v>0</v>
      </c>
      <c r="Q203" s="192"/>
      <c r="R203" s="193">
        <f>SUM(R204:R206)</f>
        <v>0</v>
      </c>
      <c r="S203" s="192"/>
      <c r="T203" s="194">
        <f>SUM(T204:T206)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5" t="s">
        <v>84</v>
      </c>
      <c r="AT203" s="196" t="s">
        <v>75</v>
      </c>
      <c r="AU203" s="196" t="s">
        <v>84</v>
      </c>
      <c r="AY203" s="195" t="s">
        <v>116</v>
      </c>
      <c r="BK203" s="197">
        <f>SUM(BK204:BK206)</f>
        <v>0</v>
      </c>
    </row>
    <row r="204" s="2" customFormat="1" ht="24.15" customHeight="1">
      <c r="A204" s="38"/>
      <c r="B204" s="39"/>
      <c r="C204" s="200" t="s">
        <v>340</v>
      </c>
      <c r="D204" s="200" t="s">
        <v>118</v>
      </c>
      <c r="E204" s="201" t="s">
        <v>341</v>
      </c>
      <c r="F204" s="202" t="s">
        <v>342</v>
      </c>
      <c r="G204" s="203" t="s">
        <v>172</v>
      </c>
      <c r="H204" s="204">
        <v>39.448999999999998</v>
      </c>
      <c r="I204" s="205"/>
      <c r="J204" s="206">
        <f>ROUND(I204*H204,2)</f>
        <v>0</v>
      </c>
      <c r="K204" s="202" t="s">
        <v>122</v>
      </c>
      <c r="L204" s="44"/>
      <c r="M204" s="207" t="s">
        <v>19</v>
      </c>
      <c r="N204" s="208" t="s">
        <v>47</v>
      </c>
      <c r="O204" s="84"/>
      <c r="P204" s="209">
        <f>O204*H204</f>
        <v>0</v>
      </c>
      <c r="Q204" s="209">
        <v>0</v>
      </c>
      <c r="R204" s="209">
        <f>Q204*H204</f>
        <v>0</v>
      </c>
      <c r="S204" s="209">
        <v>0</v>
      </c>
      <c r="T204" s="21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1" t="s">
        <v>123</v>
      </c>
      <c r="AT204" s="211" t="s">
        <v>118</v>
      </c>
      <c r="AU204" s="211" t="s">
        <v>87</v>
      </c>
      <c r="AY204" s="17" t="s">
        <v>116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17" t="s">
        <v>84</v>
      </c>
      <c r="BK204" s="212">
        <f>ROUND(I204*H204,2)</f>
        <v>0</v>
      </c>
      <c r="BL204" s="17" t="s">
        <v>123</v>
      </c>
      <c r="BM204" s="211" t="s">
        <v>343</v>
      </c>
    </row>
    <row r="205" s="2" customFormat="1">
      <c r="A205" s="38"/>
      <c r="B205" s="39"/>
      <c r="C205" s="40"/>
      <c r="D205" s="213" t="s">
        <v>125</v>
      </c>
      <c r="E205" s="40"/>
      <c r="F205" s="214" t="s">
        <v>344</v>
      </c>
      <c r="G205" s="40"/>
      <c r="H205" s="40"/>
      <c r="I205" s="215"/>
      <c r="J205" s="40"/>
      <c r="K205" s="40"/>
      <c r="L205" s="44"/>
      <c r="M205" s="216"/>
      <c r="N205" s="217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125</v>
      </c>
      <c r="AU205" s="17" t="s">
        <v>87</v>
      </c>
    </row>
    <row r="206" s="13" customFormat="1">
      <c r="A206" s="13"/>
      <c r="B206" s="218"/>
      <c r="C206" s="219"/>
      <c r="D206" s="220" t="s">
        <v>127</v>
      </c>
      <c r="E206" s="221" t="s">
        <v>19</v>
      </c>
      <c r="F206" s="222" t="s">
        <v>345</v>
      </c>
      <c r="G206" s="219"/>
      <c r="H206" s="223">
        <v>39.448999999999998</v>
      </c>
      <c r="I206" s="224"/>
      <c r="J206" s="219"/>
      <c r="K206" s="219"/>
      <c r="L206" s="225"/>
      <c r="M206" s="261"/>
      <c r="N206" s="262"/>
      <c r="O206" s="262"/>
      <c r="P206" s="262"/>
      <c r="Q206" s="262"/>
      <c r="R206" s="262"/>
      <c r="S206" s="262"/>
      <c r="T206" s="26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29" t="s">
        <v>127</v>
      </c>
      <c r="AU206" s="229" t="s">
        <v>87</v>
      </c>
      <c r="AV206" s="13" t="s">
        <v>87</v>
      </c>
      <c r="AW206" s="13" t="s">
        <v>37</v>
      </c>
      <c r="AX206" s="13" t="s">
        <v>84</v>
      </c>
      <c r="AY206" s="229" t="s">
        <v>116</v>
      </c>
    </row>
    <row r="207" s="2" customFormat="1" ht="6.96" customHeight="1">
      <c r="A207" s="38"/>
      <c r="B207" s="59"/>
      <c r="C207" s="60"/>
      <c r="D207" s="60"/>
      <c r="E207" s="60"/>
      <c r="F207" s="60"/>
      <c r="G207" s="60"/>
      <c r="H207" s="60"/>
      <c r="I207" s="60"/>
      <c r="J207" s="60"/>
      <c r="K207" s="60"/>
      <c r="L207" s="44"/>
      <c r="M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</row>
  </sheetData>
  <sheetProtection sheet="1" autoFilter="0" formatColumns="0" formatRows="0" objects="1" scenarios="1" spinCount="100000" saltValue="nvl2YBZeh5TdjogrQB1YGkROyWBlDMJuzFKmjtzaY3WqDJ6qjgMVEL+zGlzSH6+umS1xg6CzJQc8sKtx8nvDfw==" hashValue="hAWrXvw4l3+dHX4n9YIMCBqrf89GsJKtaQPu7CeF1bf6iIM2KZ1W0RJlsF7SeZzEO+yEcxjO5IUeSb1JTBCxnQ==" algorithmName="SHA-512" password="CC35"/>
  <autoFilter ref="C84:K20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2_02/121151113"/>
    <hyperlink ref="F92" r:id="rId2" display="https://podminky.urs.cz/item/CS_URS_2022_02/122251103"/>
    <hyperlink ref="F95" r:id="rId3" display="https://podminky.urs.cz/item/CS_URS_2022_02/162351103"/>
    <hyperlink ref="F101" r:id="rId4" display="https://podminky.urs.cz/item/CS_URS_2022_02/162751117"/>
    <hyperlink ref="F106" r:id="rId5" display="https://podminky.urs.cz/item/CS_URS_2022_02/162751119"/>
    <hyperlink ref="F109" r:id="rId6" display="https://podminky.urs.cz/item/CS_URS_2022_02/167151101"/>
    <hyperlink ref="F115" r:id="rId7" display="https://podminky.urs.cz/item/CS_URS_2022_02/171152111"/>
    <hyperlink ref="F120" r:id="rId8" display="https://podminky.urs.cz/item/CS_URS_2022_02/171201231"/>
    <hyperlink ref="F123" r:id="rId9" display="https://podminky.urs.cz/item/CS_URS_2022_02/171251201"/>
    <hyperlink ref="F126" r:id="rId10" display="https://podminky.urs.cz/item/CS_URS_2022_02/174151101"/>
    <hyperlink ref="F132" r:id="rId11" display="https://podminky.urs.cz/item/CS_URS_2022_02/180405114"/>
    <hyperlink ref="F135" r:id="rId12" display="https://podminky.urs.cz/item/CS_URS_2022_02/181451131"/>
    <hyperlink ref="F140" r:id="rId13" display="https://podminky.urs.cz/item/CS_URS_2022_02/181951111"/>
    <hyperlink ref="F143" r:id="rId14" display="https://podminky.urs.cz/item/CS_URS_2022_02/181951112"/>
    <hyperlink ref="F146" r:id="rId15" display="https://podminky.urs.cz/item/CS_URS_2022_02/182313101"/>
    <hyperlink ref="F149" r:id="rId16" display="https://podminky.urs.cz/item/CS_URS_2022_02/182351023"/>
    <hyperlink ref="F154" r:id="rId17" display="https://podminky.urs.cz/item/CS_URS_2022_02/183403153"/>
    <hyperlink ref="F157" r:id="rId18" display="https://podminky.urs.cz/item/CS_URS_2022_02/183403161"/>
    <hyperlink ref="F160" r:id="rId19" display="https://podminky.urs.cz/item/CS_URS_2022_02/184813511"/>
    <hyperlink ref="F165" r:id="rId20" display="https://podminky.urs.cz/item/CS_URS_2022_02/184813521"/>
    <hyperlink ref="F170" r:id="rId21" display="https://podminky.urs.cz/item/CS_URS_2022_02/213141112"/>
    <hyperlink ref="F181" r:id="rId22" display="https://podminky.urs.cz/item/CS_URS_2022_02/564731112"/>
    <hyperlink ref="F184" r:id="rId23" display="https://podminky.urs.cz/item/CS_URS_2022_02/564741111"/>
    <hyperlink ref="F187" r:id="rId24" display="https://podminky.urs.cz/item/CS_URS_2022_02/564760111"/>
    <hyperlink ref="F190" r:id="rId25" display="https://podminky.urs.cz/item/CS_URS_2022_02/596412312"/>
    <hyperlink ref="F198" r:id="rId26" display="https://podminky.urs.cz/item/CS_URS_2022_02/916131212"/>
    <hyperlink ref="F205" r:id="rId27" display="https://podminky.urs.cz/item/CS_URS_2022_02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Miroslava Šmejdířová</dc:creator>
  <cp:lastModifiedBy>Miroslava Šmejdířová</cp:lastModifiedBy>
  <dcterms:created xsi:type="dcterms:W3CDTF">2022-09-01T10:00:41Z</dcterms:created>
  <dcterms:modified xsi:type="dcterms:W3CDTF">2022-09-01T10:00:42Z</dcterms:modified>
</cp:coreProperties>
</file>